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E5EDF9C-D0A1-4CAF-AC4D-509A1FFDF678}" xr6:coauthVersionLast="47" xr6:coauthVersionMax="47" xr10:uidLastSave="{00000000-0000-0000-0000-000000000000}"/>
  <bookViews>
    <workbookView xWindow="4110" yWindow="2235" windowWidth="21600" windowHeight="11505" tabRatio="861" activeTab="9" xr2:uid="{00000000-000D-0000-FFFF-FFFF00000000}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" sheetId="17" r:id="rId7"/>
    <sheet name="8 день" sheetId="18" r:id="rId8"/>
    <sheet name="9 день" sheetId="19" r:id="rId9"/>
    <sheet name="10 день" sheetId="20" r:id="rId10"/>
  </sheets>
  <definedNames>
    <definedName name="_xlnm.Print_Area" localSheetId="0">'1 день'!$A$1:$V$32</definedName>
    <definedName name="_xlnm.Print_Area" localSheetId="9">'10 день'!$A$1:$V$33</definedName>
    <definedName name="_xlnm.Print_Area" localSheetId="1">'2 день'!$A$1:$V$34</definedName>
    <definedName name="_xlnm.Print_Area" localSheetId="2">'3 день'!$A$1:$V$36</definedName>
    <definedName name="_xlnm.Print_Area" localSheetId="3">'4 день'!$A$1:$V$32</definedName>
    <definedName name="_xlnm.Print_Area" localSheetId="4">'5 день'!$A$1:$V$33</definedName>
    <definedName name="_xlnm.Print_Area" localSheetId="5">'6 день '!$A$1:$X$35</definedName>
    <definedName name="_xlnm.Print_Area" localSheetId="6">'7 день'!$A$1:$V$34</definedName>
    <definedName name="_xlnm.Print_Area" localSheetId="7">'8 день'!$A$1:$V$34</definedName>
    <definedName name="_xlnm.Print_Area" localSheetId="8">'9 день'!$A$1:$V$32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I20" i="20" l="1"/>
  <c r="F11" i="20" l="1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E11" i="20"/>
  <c r="F12" i="18" l="1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E12" i="18"/>
  <c r="E31" i="14" l="1"/>
  <c r="I3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E11" i="14"/>
  <c r="E36" i="11"/>
  <c r="I36" i="11"/>
  <c r="F12" i="11" l="1"/>
  <c r="G12" i="11"/>
  <c r="H12" i="11"/>
  <c r="I12" i="11"/>
  <c r="E12" i="11"/>
  <c r="I27" i="10" l="1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E21" i="17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I32" i="20" s="1"/>
  <c r="H31" i="20"/>
  <c r="G31" i="20"/>
  <c r="F31" i="20"/>
  <c r="E31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I26" i="20" s="1"/>
  <c r="H25" i="20"/>
  <c r="G25" i="20"/>
  <c r="F25" i="20"/>
  <c r="E25" i="20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I31" i="19" s="1"/>
  <c r="H30" i="19"/>
  <c r="G30" i="19"/>
  <c r="F30" i="19"/>
  <c r="E30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I25" i="19" s="1"/>
  <c r="H24" i="19"/>
  <c r="G24" i="19"/>
  <c r="F24" i="19"/>
  <c r="E24" i="19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I33" i="18" s="1"/>
  <c r="H32" i="18"/>
  <c r="G32" i="18"/>
  <c r="F32" i="18"/>
  <c r="E32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I27" i="18" s="1"/>
  <c r="H26" i="18"/>
  <c r="G26" i="18"/>
  <c r="F26" i="18"/>
  <c r="E26" i="18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I33" i="17" s="1"/>
  <c r="H32" i="17"/>
  <c r="G32" i="17"/>
  <c r="F32" i="17"/>
  <c r="E32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I27" i="17" s="1"/>
  <c r="H26" i="17"/>
  <c r="G26" i="17"/>
  <c r="F26" i="17"/>
  <c r="E26" i="17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I34" i="16" s="1"/>
  <c r="H33" i="16"/>
  <c r="G33" i="16"/>
  <c r="F33" i="16"/>
  <c r="E33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I27" i="16" s="1"/>
  <c r="H26" i="16"/>
  <c r="G26" i="16"/>
  <c r="F26" i="16"/>
  <c r="E26" i="16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2" i="14"/>
  <c r="H31" i="14"/>
  <c r="G31" i="14"/>
  <c r="F31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I26" i="14" s="1"/>
  <c r="H25" i="14"/>
  <c r="G25" i="14"/>
  <c r="F25" i="14"/>
  <c r="E25" i="14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I31" i="13" s="1"/>
  <c r="H30" i="13"/>
  <c r="G30" i="13"/>
  <c r="F30" i="13"/>
  <c r="E30" i="13"/>
  <c r="I25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I35" i="11" s="1"/>
  <c r="H34" i="11"/>
  <c r="G34" i="11"/>
  <c r="F34" i="11"/>
  <c r="E34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I27" i="11" s="1"/>
  <c r="H26" i="11"/>
  <c r="G26" i="11"/>
  <c r="F26" i="11"/>
  <c r="E26" i="11"/>
  <c r="E21" i="11"/>
  <c r="F21" i="11"/>
  <c r="G21" i="11"/>
  <c r="H21" i="11"/>
  <c r="I21" i="11"/>
  <c r="I22" i="11" s="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I33" i="10" s="1"/>
  <c r="I34" i="10" s="1"/>
  <c r="H32" i="10"/>
  <c r="G32" i="10"/>
  <c r="F32" i="10"/>
  <c r="E32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1" i="6"/>
  <c r="H30" i="6"/>
  <c r="G30" i="6"/>
  <c r="F30" i="6"/>
  <c r="E30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I24" i="6" s="1"/>
  <c r="H23" i="6"/>
  <c r="G23" i="6"/>
  <c r="F23" i="6"/>
  <c r="E23" i="6"/>
  <c r="F21" i="10" l="1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E21" i="10"/>
  <c r="E34" i="10" s="1"/>
  <c r="F21" i="18" l="1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E21" i="18"/>
  <c r="J12" i="11" l="1"/>
  <c r="K12" i="11"/>
  <c r="L12" i="11"/>
  <c r="M12" i="11"/>
  <c r="N12" i="11"/>
  <c r="O12" i="11"/>
  <c r="P12" i="11"/>
  <c r="Q12" i="11"/>
  <c r="R12" i="11"/>
  <c r="S12" i="11"/>
  <c r="T12" i="11"/>
  <c r="U12" i="11"/>
  <c r="V12" i="11"/>
  <c r="E19" i="13" l="1"/>
  <c r="E32" i="13" s="1"/>
  <c r="I19" i="13"/>
  <c r="E34" i="18" l="1"/>
  <c r="E12" i="10" l="1"/>
  <c r="V10" i="19" l="1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I13" i="16" s="1"/>
  <c r="H12" i="16"/>
  <c r="G12" i="16"/>
  <c r="F12" i="16"/>
  <c r="E12" i="16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V19" i="13" l="1"/>
  <c r="U19" i="13"/>
  <c r="T19" i="13"/>
  <c r="S19" i="13"/>
  <c r="R19" i="13"/>
  <c r="Q19" i="13"/>
  <c r="P19" i="13"/>
  <c r="O19" i="13"/>
  <c r="N19" i="13"/>
  <c r="M19" i="13"/>
  <c r="L19" i="13"/>
  <c r="K19" i="13"/>
  <c r="J19" i="13"/>
  <c r="H19" i="13"/>
  <c r="G19" i="13"/>
  <c r="F19" i="13"/>
  <c r="E19" i="19" l="1"/>
  <c r="E32" i="19" s="1"/>
  <c r="I22" i="10" l="1"/>
  <c r="I20" i="14" l="1"/>
  <c r="I20" i="13" l="1"/>
  <c r="I32" i="13" s="1"/>
  <c r="I12" i="20" l="1"/>
  <c r="I11" i="19"/>
  <c r="I13" i="18"/>
  <c r="I12" i="14"/>
  <c r="I11" i="13"/>
  <c r="I13" i="11"/>
  <c r="F12" i="10" l="1"/>
  <c r="G12" i="10"/>
  <c r="H12" i="10"/>
  <c r="I12" i="10"/>
  <c r="I13" i="10" s="1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G19" i="19" l="1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F19" i="19"/>
  <c r="E20" i="20" l="1"/>
  <c r="E33" i="20" s="1"/>
  <c r="E21" i="16"/>
  <c r="E35" i="16" s="1"/>
  <c r="E20" i="14"/>
  <c r="E33" i="14" s="1"/>
  <c r="E18" i="6"/>
  <c r="E32" i="6" s="1"/>
  <c r="E12" i="17" l="1"/>
  <c r="E34" i="17" s="1"/>
  <c r="V20" i="20" l="1"/>
  <c r="U20" i="20"/>
  <c r="T20" i="20"/>
  <c r="S20" i="20"/>
  <c r="R20" i="20"/>
  <c r="Q20" i="20"/>
  <c r="P20" i="20"/>
  <c r="O20" i="20"/>
  <c r="N20" i="20"/>
  <c r="M20" i="20"/>
  <c r="L20" i="20"/>
  <c r="K20" i="20"/>
  <c r="J20" i="20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V20" i="14" l="1"/>
  <c r="U20" i="14"/>
  <c r="T20" i="14"/>
  <c r="S20" i="14"/>
  <c r="R20" i="14"/>
  <c r="Q20" i="14"/>
  <c r="P20" i="14"/>
  <c r="O20" i="14"/>
  <c r="N20" i="14"/>
  <c r="M20" i="14"/>
  <c r="L20" i="14"/>
  <c r="K20" i="14"/>
  <c r="J20" i="14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22" i="17" l="1"/>
  <c r="F12" i="17" l="1"/>
  <c r="G12" i="17"/>
  <c r="H12" i="17"/>
  <c r="I12" i="17"/>
  <c r="I21" i="20" l="1"/>
  <c r="I33" i="20" s="1"/>
  <c r="I18" i="6" l="1"/>
  <c r="F20" i="20" l="1"/>
  <c r="I21" i="16" l="1"/>
  <c r="G21" i="16"/>
  <c r="F21" i="16"/>
  <c r="F18" i="6" l="1"/>
  <c r="I11" i="6" l="1"/>
  <c r="G20" i="20" l="1"/>
  <c r="H20" i="20"/>
  <c r="I20" i="19"/>
  <c r="I32" i="19" s="1"/>
  <c r="I22" i="18" l="1"/>
  <c r="I34" i="18" s="1"/>
  <c r="I13" i="17" l="1"/>
  <c r="I34" i="17" s="1"/>
  <c r="H21" i="16"/>
  <c r="I22" i="16"/>
  <c r="I35" i="16" s="1"/>
  <c r="I21" i="14" l="1"/>
  <c r="I33" i="14" s="1"/>
  <c r="H20" i="14"/>
  <c r="G20" i="14"/>
  <c r="F20" i="14"/>
  <c r="G18" i="6" l="1"/>
  <c r="H18" i="6"/>
  <c r="I19" i="6"/>
  <c r="I32" i="6" s="1"/>
</calcChain>
</file>

<file path=xl/sharedStrings.xml><?xml version="1.0" encoding="utf-8"?>
<sst xmlns="http://schemas.openxmlformats.org/spreadsheetml/2006/main" count="824" uniqueCount="158">
  <si>
    <t xml:space="preserve"> Прием пищи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</si>
  <si>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</si>
  <si>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</si>
  <si>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</si>
  <si>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</si>
  <si>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</si>
  <si>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</si>
  <si>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</si>
  <si>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</si>
  <si>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</si>
  <si>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</si>
  <si>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</si>
  <si>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</si>
  <si>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</si>
  <si>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</si>
  <si>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</si>
  <si>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</si>
  <si>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</si>
  <si>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</si>
  <si>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</si>
  <si>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</si>
  <si>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</si>
  <si>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</si>
  <si>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</si>
  <si>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</si>
  <si>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</si>
  <si>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</si>
  <si>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</si>
  <si>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</si>
  <si>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</si>
  <si>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</si>
  <si>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</si>
  <si>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</si>
  <si>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>Наименование блюд</t>
  </si>
  <si>
    <t>№</t>
  </si>
  <si>
    <t xml:space="preserve"> Раздел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</si>
  <si>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</si>
  <si>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</si>
  <si>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</si>
  <si>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</si>
  <si>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</si>
  <si>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</si>
  <si>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</si>
  <si>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</si>
  <si>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</si>
  <si>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</si>
  <si>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</si>
  <si>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</si>
  <si>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</si>
  <si>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Рассольник с мясом и сметаной</t>
  </si>
  <si>
    <t>Рис отварной  с маслом</t>
  </si>
  <si>
    <t>горячее блюдо</t>
  </si>
  <si>
    <t>гарнир</t>
  </si>
  <si>
    <t>Пюре из гороха с маслом</t>
  </si>
  <si>
    <t xml:space="preserve"> Суп куриный с вермишелью</t>
  </si>
  <si>
    <t>Макароны отварные с маслом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</si>
  <si>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</si>
  <si>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</si>
  <si>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</si>
  <si>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</si>
  <si>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</si>
  <si>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>Горячее блюдо</t>
  </si>
  <si>
    <t>Гуляш (говядина)</t>
  </si>
  <si>
    <t>Икра свекольная</t>
  </si>
  <si>
    <t xml:space="preserve">Картофельное пюре с маслом </t>
  </si>
  <si>
    <t>Филе птицы тушеное в томатном соусе</t>
  </si>
  <si>
    <t>Суп куриный с рисом и томатом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</si>
  <si>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</si>
  <si>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</si>
  <si>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</si>
  <si>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</si>
  <si>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</si>
  <si>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</si>
  <si>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</si>
  <si>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</si>
  <si>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</si>
  <si>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</si>
  <si>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</si>
  <si>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</si>
  <si>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</si>
  <si>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</si>
  <si>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</si>
  <si>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</si>
  <si>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</si>
  <si>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</si>
  <si>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>Салат из свежих овощей</t>
  </si>
  <si>
    <t>Салат из свежих огурцов</t>
  </si>
  <si>
    <t>Огурцы порционные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</si>
  <si>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</si>
  <si>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</si>
  <si>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Икра овощная</t>
  </si>
  <si>
    <t>этик.</t>
  </si>
  <si>
    <t>Плов с мясом (говядина)</t>
  </si>
  <si>
    <t>Омлет  с сыром</t>
  </si>
  <si>
    <t>Сложный гарнир №8 (картофельное пюре, капуста брокколи тушеная) NEW</t>
  </si>
  <si>
    <t>Биточек из птицы</t>
  </si>
  <si>
    <t>Рыба  тушенная с овощами (минтай)</t>
  </si>
  <si>
    <t xml:space="preserve">Салат оливье школьный (картофель, морковь, соленый огурец, зеленый горошек, масло) </t>
  </si>
  <si>
    <t>Запеканка из творога  со сгущенным молоком</t>
  </si>
  <si>
    <t>Мясо тушеное (говядина)</t>
  </si>
  <si>
    <t>Компот из  сухофруктов</t>
  </si>
  <si>
    <t>Огурцы порционнаые</t>
  </si>
  <si>
    <t>Филе птицы тушенное в сливочно-сырном соусе</t>
  </si>
  <si>
    <t>Масло сливочное порциями</t>
  </si>
  <si>
    <t>Молочный десерт</t>
  </si>
  <si>
    <t>Горячий бутерброд на батоне (помидор, сыр)</t>
  </si>
  <si>
    <t>Каша  овсяная молочная с маслом</t>
  </si>
  <si>
    <t>Печень говяжья тушеная в сметанном соусе</t>
  </si>
  <si>
    <t>Куриные наггетсы с томатным соусом и зеленью</t>
  </si>
  <si>
    <t>Каша  рисовая молочная с ананасами и маслом NEW</t>
  </si>
  <si>
    <t>Ежики куриные с красным соусом NEW</t>
  </si>
  <si>
    <t>Биточек из рыбы</t>
  </si>
  <si>
    <t xml:space="preserve">Полдник </t>
  </si>
  <si>
    <t>десерт</t>
  </si>
  <si>
    <t>Печенье</t>
  </si>
  <si>
    <t>Ассорти фруктовое</t>
  </si>
  <si>
    <t>Ужин</t>
  </si>
  <si>
    <t>напиток</t>
  </si>
  <si>
    <t>Кисломолочный/снежок,кефир</t>
  </si>
  <si>
    <t>Сок в ассортименте</t>
  </si>
  <si>
    <t>Печенье/булочка</t>
  </si>
  <si>
    <t>Сок в ассортименте/чай</t>
  </si>
  <si>
    <t>Сдоба/крендель сахарный/</t>
  </si>
  <si>
    <t>Чай травяной/чай с сахаром</t>
  </si>
  <si>
    <t>Сок фруктовый (персиковый)/компот</t>
  </si>
  <si>
    <t xml:space="preserve"> хлеб ржаной</t>
  </si>
  <si>
    <t>Сдоба/(рогалик с повидлом)</t>
  </si>
  <si>
    <t>Чай с сахаром и лимоном/напиток</t>
  </si>
  <si>
    <t>Вафли/печенье</t>
  </si>
  <si>
    <t>Крендель сахарный/сдоба</t>
  </si>
  <si>
    <t>Мафин/кекс</t>
  </si>
  <si>
    <t xml:space="preserve">2 блюдо </t>
  </si>
  <si>
    <t>Каша перловая  рассыпчатая с масло/рис отварной/булгур</t>
  </si>
  <si>
    <t>МЕНЮ</t>
  </si>
  <si>
    <t>№ рецептуры</t>
  </si>
  <si>
    <t>Заведующий столовой</t>
  </si>
  <si>
    <t>Медецинский работник</t>
  </si>
  <si>
    <t>Пельмени отварные с маслом</t>
  </si>
  <si>
    <t>Сосиска/сарделька</t>
  </si>
  <si>
    <t>Чай с сахаром /без сахара</t>
  </si>
  <si>
    <t>Булгур отварной с маслом</t>
  </si>
  <si>
    <t>Десерт молочный(огурт)</t>
  </si>
  <si>
    <t>Омлет натуральный</t>
  </si>
  <si>
    <t>Картофель запеченный (пром. пр-во слайс)</t>
  </si>
  <si>
    <t>Каша манная молочная с ягодным соусом и маслом</t>
  </si>
  <si>
    <t>с 7 до12лет</t>
  </si>
  <si>
    <t>3блюдо</t>
  </si>
  <si>
    <t>Чай с молоком</t>
  </si>
  <si>
    <t>Биточек из птицы золотистый</t>
  </si>
  <si>
    <t>Каша  рисовая молочная с маслом</t>
  </si>
  <si>
    <t>Блинчики с карамельным соусом (2 шт) NEW</t>
  </si>
  <si>
    <t>горячий напиток</t>
  </si>
  <si>
    <t>Горячий шоколад</t>
  </si>
  <si>
    <t>Каша пшенная молочная с тыквой и маслом</t>
  </si>
  <si>
    <t>Котлета мясная  Лукоморье(говядина,  курица)/яйцо отварное</t>
  </si>
  <si>
    <t>Напиток плодово-ягодный   (черносмородиновый)</t>
  </si>
  <si>
    <t xml:space="preserve">Рыба  тушенная с овощами 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</si>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</sst>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i/>
      <sz val="18"/>
      <color theme="1"/>
      <name val="Cambria"/>
      <family val="1"/>
      <charset val="204"/>
      <scheme val="major"/>
    </font>
    <font>
      <b/>
      <sz val="26"/>
      <color theme="1"/>
      <name val="Cambria"/>
      <family val="1"/>
      <charset val="204"/>
      <scheme val="major"/>
    </font>
    <font>
      <b/>
      <sz val="18"/>
      <color theme="1"/>
      <name val="Cambria"/>
      <family val="1"/>
      <charset val="204"/>
      <scheme val="major"/>
    </font>
    <font>
      <i/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b/>
      <i/>
      <sz val="18"/>
      <color theme="1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b/>
      <i/>
      <sz val="14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8"/>
      <color theme="1"/>
      <name val="Times New Roman"/>
      <family val="1"/>
      <charset val="204"/>
    </font>
    <font>
      <i/>
      <sz val="18"/>
      <color rgb="FF000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2"/>
      <name val="Times New Roman"/>
      <family val="1"/>
      <charset val="204"/>
    </font>
    <font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1"/>
      <color rgb="FF00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i/>
      <sz val="12"/>
      <color rgb="FF000000"/>
      <name val="Cambria"/>
      <family val="1"/>
      <charset val="204"/>
      <scheme val="maj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1" fillId="0" borderId="0" xfId="0" applyFont="1" applyFill="1" applyAlignment="1">
      <alignment wrapText="1"/>
    </xf>
    <xf numFmtId="0" fontId="20" fillId="0" borderId="1" xfId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center" wrapText="1"/>
    </xf>
    <xf numFmtId="2" fontId="18" fillId="0" borderId="1" xfId="0" applyNumberFormat="1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0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4" fillId="0" borderId="0" xfId="0" applyFont="1" applyFill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3" fillId="2" borderId="1" xfId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3" fillId="0" borderId="1" xfId="1" applyFont="1" applyBorder="1" applyAlignment="1">
      <alignment horizontal="center"/>
    </xf>
    <xf numFmtId="0" fontId="14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13" fillId="0" borderId="1" xfId="0" applyFont="1" applyBorder="1" applyAlignment="1">
      <alignment horizontal="center"/>
    </xf>
    <xf numFmtId="0" fontId="14" fillId="2" borderId="0" xfId="0" applyFont="1" applyFill="1"/>
    <xf numFmtId="0" fontId="13" fillId="2" borderId="1" xfId="0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5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1" fillId="0" borderId="0" xfId="0" applyFont="1"/>
    <xf numFmtId="0" fontId="15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0" fillId="0" borderId="1" xfId="0" applyFont="1" applyBorder="1"/>
    <xf numFmtId="164" fontId="1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wrapText="1"/>
    </xf>
    <xf numFmtId="164" fontId="26" fillId="0" borderId="0" xfId="1" applyNumberFormat="1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1" xfId="0" applyFont="1" applyBorder="1" applyAlignment="1">
      <alignment horizontal="center" wrapText="1"/>
    </xf>
    <xf numFmtId="0" fontId="10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20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0" xfId="0" applyFont="1" applyFill="1" applyAlignment="1">
      <alignment horizontal="right" wrapText="1"/>
    </xf>
    <xf numFmtId="0" fontId="15" fillId="0" borderId="1" xfId="0" applyFont="1" applyBorder="1" applyAlignment="1">
      <alignment horizontal="center"/>
    </xf>
    <xf numFmtId="164" fontId="21" fillId="0" borderId="0" xfId="0" applyNumberFormat="1" applyFont="1"/>
    <xf numFmtId="164" fontId="2" fillId="0" borderId="0" xfId="0" applyNumberFormat="1" applyFont="1" applyFill="1" applyAlignment="1">
      <alignment wrapText="1"/>
    </xf>
    <xf numFmtId="0" fontId="27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30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19" fillId="0" borderId="1" xfId="0" applyFont="1" applyBorder="1"/>
    <xf numFmtId="0" fontId="4" fillId="0" borderId="1" xfId="1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28" fillId="0" borderId="0" xfId="0" applyFont="1" applyAlignment="1">
      <alignment horizontal="center" wrapText="1"/>
    </xf>
    <xf numFmtId="0" fontId="29" fillId="0" borderId="1" xfId="0" applyFont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164" fontId="30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30" fillId="0" borderId="1" xfId="0" applyNumberFormat="1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29" fillId="2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164" fontId="29" fillId="0" borderId="1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wrapText="1"/>
    </xf>
    <xf numFmtId="164" fontId="2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28" fillId="2" borderId="1" xfId="0" applyFont="1" applyFill="1" applyBorder="1"/>
    <xf numFmtId="0" fontId="28" fillId="2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30" fillId="2" borderId="1" xfId="0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0" fillId="2" borderId="2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wrapText="1"/>
    </xf>
    <xf numFmtId="0" fontId="29" fillId="2" borderId="2" xfId="0" applyFont="1" applyFill="1" applyBorder="1" applyAlignment="1">
      <alignment wrapText="1"/>
    </xf>
    <xf numFmtId="164" fontId="30" fillId="2" borderId="2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4" fillId="0" borderId="1" xfId="0" applyFont="1" applyBorder="1"/>
    <xf numFmtId="0" fontId="28" fillId="0" borderId="1" xfId="0" applyFont="1" applyFill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28" fillId="0" borderId="1" xfId="0" applyFont="1" applyBorder="1" applyAlignment="1">
      <alignment horizontal="left" wrapText="1"/>
    </xf>
    <xf numFmtId="0" fontId="28" fillId="2" borderId="1" xfId="0" applyFont="1" applyFill="1" applyBorder="1" applyAlignment="1">
      <alignment horizontal="left" wrapText="1"/>
    </xf>
    <xf numFmtId="0" fontId="29" fillId="2" borderId="1" xfId="0" applyFont="1" applyFill="1" applyBorder="1" applyAlignment="1">
      <alignment horizontal="left" wrapText="1"/>
    </xf>
    <xf numFmtId="164" fontId="28" fillId="0" borderId="1" xfId="0" applyNumberFormat="1" applyFont="1" applyBorder="1" applyAlignment="1">
      <alignment horizontal="center" wrapText="1"/>
    </xf>
    <xf numFmtId="0" fontId="28" fillId="0" borderId="1" xfId="0" applyFont="1" applyBorder="1"/>
    <xf numFmtId="0" fontId="28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164" fontId="28" fillId="0" borderId="0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26" fillId="0" borderId="0" xfId="1" applyFont="1" applyFill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26" fillId="0" borderId="0" xfId="1" applyFont="1" applyFill="1" applyBorder="1" applyAlignment="1">
      <alignment horizontal="center" wrapText="1"/>
    </xf>
    <xf numFmtId="0" fontId="26" fillId="0" borderId="0" xfId="1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/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4" xfId="0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2" fontId="29" fillId="0" borderId="1" xfId="0" applyNumberFormat="1" applyFont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9" fillId="0" borderId="1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8" fillId="0" borderId="1" xfId="0" applyFont="1" applyBorder="1" applyAlignment="1"/>
    <xf numFmtId="0" fontId="28" fillId="2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2" borderId="1" xfId="0" applyFont="1" applyFill="1" applyBorder="1" applyAlignment="1"/>
    <xf numFmtId="0" fontId="28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/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/>
    </xf>
    <xf numFmtId="0" fontId="3" fillId="0" borderId="0" xfId="0" applyFont="1" applyAlignment="1"/>
    <xf numFmtId="0" fontId="36" fillId="0" borderId="1" xfId="0" applyFont="1" applyBorder="1" applyAlignment="1">
      <alignment horizontal="left" wrapText="1"/>
    </xf>
    <xf numFmtId="0" fontId="36" fillId="2" borderId="1" xfId="0" applyFont="1" applyFill="1" applyBorder="1" applyAlignment="1">
      <alignment horizontal="left"/>
    </xf>
    <xf numFmtId="0" fontId="27" fillId="2" borderId="1" xfId="1" applyFont="1" applyFill="1" applyBorder="1" applyAlignment="1">
      <alignment horizontal="center"/>
    </xf>
    <xf numFmtId="0" fontId="37" fillId="0" borderId="0" xfId="0" applyFont="1"/>
    <xf numFmtId="0" fontId="35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left" wrapText="1"/>
    </xf>
    <xf numFmtId="2" fontId="30" fillId="0" borderId="1" xfId="0" applyNumberFormat="1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164" fontId="29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8" fillId="0" borderId="4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0" fillId="0" borderId="2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127000</xdr:rowOff>
    </xdr:from>
    <xdr:to>
      <xdr:col>1</xdr:col>
      <xdr:colOff>761999</xdr:colOff>
      <xdr:row>2</xdr:row>
      <xdr:rowOff>263882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93C371E-E61D-4465-A434-77316E7E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27000"/>
          <a:ext cx="619124" cy="8036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111125</xdr:rowOff>
    </xdr:from>
    <xdr:to>
      <xdr:col>1</xdr:col>
      <xdr:colOff>777874</xdr:colOff>
      <xdr:row>2</xdr:row>
      <xdr:rowOff>57507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BF0C54C-C8CA-4AC8-B53D-2592403CA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11125"/>
          <a:ext cx="619124" cy="803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127000</xdr:rowOff>
    </xdr:from>
    <xdr:to>
      <xdr:col>1</xdr:col>
      <xdr:colOff>761999</xdr:colOff>
      <xdr:row>3</xdr:row>
      <xdr:rowOff>168632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D18315B-8520-4849-85A5-CA0E2011C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27000"/>
          <a:ext cx="619124" cy="803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222250</xdr:rowOff>
    </xdr:from>
    <xdr:to>
      <xdr:col>1</xdr:col>
      <xdr:colOff>714374</xdr:colOff>
      <xdr:row>2</xdr:row>
      <xdr:rowOff>81319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C27B8E8-ED3D-45D4-ABFC-A0F3071B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250" y="222250"/>
          <a:ext cx="619124" cy="803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15875</xdr:rowOff>
    </xdr:from>
    <xdr:to>
      <xdr:col>1</xdr:col>
      <xdr:colOff>761999</xdr:colOff>
      <xdr:row>3</xdr:row>
      <xdr:rowOff>248007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9A28891-D6A5-482B-94B8-986B9F99B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90500"/>
          <a:ext cx="619124" cy="803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111125</xdr:rowOff>
    </xdr:from>
    <xdr:to>
      <xdr:col>1</xdr:col>
      <xdr:colOff>761999</xdr:colOff>
      <xdr:row>3</xdr:row>
      <xdr:rowOff>57507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9B04A2-6B70-4287-ACEB-E030261F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0" y="111125"/>
          <a:ext cx="619124" cy="803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79375</xdr:rowOff>
    </xdr:from>
    <xdr:to>
      <xdr:col>1</xdr:col>
      <xdr:colOff>793749</xdr:colOff>
      <xdr:row>3</xdr:row>
      <xdr:rowOff>52971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DCA533A-1E5C-4902-B425-36718324A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79375"/>
          <a:ext cx="619124" cy="8036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1</xdr:row>
      <xdr:rowOff>523875</xdr:rowOff>
    </xdr:from>
    <xdr:to>
      <xdr:col>1</xdr:col>
      <xdr:colOff>881062</xdr:colOff>
      <xdr:row>4</xdr:row>
      <xdr:rowOff>113069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950FD8-EE84-47C9-8996-E2EA89223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6" y="714375"/>
          <a:ext cx="619124" cy="8036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79375</xdr:rowOff>
    </xdr:from>
    <xdr:to>
      <xdr:col>1</xdr:col>
      <xdr:colOff>777874</xdr:colOff>
      <xdr:row>3</xdr:row>
      <xdr:rowOff>25757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3F28B49-DFC4-4CB9-B624-073408FE3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79375"/>
          <a:ext cx="619124" cy="8036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158750</xdr:rowOff>
    </xdr:from>
    <xdr:to>
      <xdr:col>1</xdr:col>
      <xdr:colOff>761999</xdr:colOff>
      <xdr:row>3</xdr:row>
      <xdr:rowOff>136882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C6F571B-84CE-4DB1-91AC-92FD156FC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58750"/>
          <a:ext cx="619124" cy="803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35"/>
  <sheetViews>
    <sheetView view="pageBreakPreview" zoomScale="40" zoomScaleNormal="80" zoomScaleSheetLayoutView="40" workbookViewId="0">
      <selection activeCell="AE18" sqref="AE18"/>
    </sheetView>
  </sheetViews>
  <sheetFormatPr defaultRowHeight="24" customHeight="1" x14ac:dyDescent="0.25"/>
  <cols>
    <col min="1" max="2" width="13.5703125" style="179" customWidth="1"/>
    <col min="3" max="3" width="13.5703125" style="23" customWidth="1"/>
    <col min="4" max="4" width="38.140625" style="23" customWidth="1"/>
    <col min="5" max="22" width="9.42578125" style="23" customWidth="1"/>
    <col min="23" max="16384" width="9.140625" style="23"/>
  </cols>
  <sheetData>
    <row r="1" spans="1:22" ht="12.75" customHeight="1" x14ac:dyDescent="0.25"/>
    <row r="2" spans="1:22" ht="41.25" customHeight="1" x14ac:dyDescent="0.25">
      <c r="A2" s="158"/>
      <c r="B2" s="158"/>
      <c r="C2" s="180"/>
      <c r="D2" s="181" t="s">
        <v>133</v>
      </c>
      <c r="E2" s="181" t="s">
        <v>34</v>
      </c>
      <c r="F2" s="181">
        <v>1</v>
      </c>
      <c r="I2" s="157" t="s">
        <v>145</v>
      </c>
      <c r="J2" s="158"/>
    </row>
    <row r="4" spans="1:22" ht="27.75" customHeight="1" x14ac:dyDescent="0.25">
      <c r="A4" s="279" t="s">
        <v>0</v>
      </c>
      <c r="B4" s="177" t="s">
        <v>134</v>
      </c>
      <c r="C4" s="279" t="s">
        <v>35</v>
      </c>
      <c r="D4" s="281" t="s">
        <v>33</v>
      </c>
      <c r="E4" s="281" t="s">
        <v>22</v>
      </c>
      <c r="F4" s="283" t="s">
        <v>18</v>
      </c>
      <c r="G4" s="284"/>
      <c r="H4" s="285"/>
      <c r="I4" s="159" t="s">
        <v>19</v>
      </c>
      <c r="J4" s="277" t="s">
        <v>20</v>
      </c>
      <c r="K4" s="277"/>
      <c r="L4" s="278"/>
      <c r="M4" s="278"/>
      <c r="N4" s="278"/>
      <c r="O4" s="277" t="s">
        <v>21</v>
      </c>
      <c r="P4" s="277"/>
      <c r="Q4" s="277"/>
      <c r="R4" s="277"/>
      <c r="S4" s="277"/>
      <c r="T4" s="277"/>
      <c r="U4" s="277"/>
      <c r="V4" s="277"/>
    </row>
    <row r="5" spans="1:22" ht="27.75" customHeight="1" x14ac:dyDescent="0.25">
      <c r="A5" s="280"/>
      <c r="B5" s="177"/>
      <c r="C5" s="280"/>
      <c r="D5" s="282"/>
      <c r="E5" s="282"/>
      <c r="F5" s="177" t="s">
        <v>23</v>
      </c>
      <c r="G5" s="177" t="s">
        <v>24</v>
      </c>
      <c r="H5" s="177" t="s">
        <v>25</v>
      </c>
      <c r="I5" s="159" t="s">
        <v>26</v>
      </c>
      <c r="J5" s="177" t="s">
        <v>27</v>
      </c>
      <c r="K5" s="177" t="s">
        <v>72</v>
      </c>
      <c r="L5" s="177" t="s">
        <v>28</v>
      </c>
      <c r="M5" s="177" t="s">
        <v>73</v>
      </c>
      <c r="N5" s="177" t="s">
        <v>74</v>
      </c>
      <c r="O5" s="177" t="s">
        <v>29</v>
      </c>
      <c r="P5" s="177" t="s">
        <v>30</v>
      </c>
      <c r="Q5" s="177" t="s">
        <v>31</v>
      </c>
      <c r="R5" s="177" t="s">
        <v>32</v>
      </c>
      <c r="S5" s="177" t="s">
        <v>75</v>
      </c>
      <c r="T5" s="177" t="s">
        <v>76</v>
      </c>
      <c r="U5" s="177" t="s">
        <v>77</v>
      </c>
      <c r="V5" s="177" t="s">
        <v>78</v>
      </c>
    </row>
    <row r="6" spans="1:22" ht="27.75" customHeight="1" x14ac:dyDescent="0.25">
      <c r="A6" s="171" t="s">
        <v>2</v>
      </c>
      <c r="B6" s="139" t="s">
        <v>91</v>
      </c>
      <c r="C6" s="182" t="s">
        <v>14</v>
      </c>
      <c r="D6" s="182" t="s">
        <v>104</v>
      </c>
      <c r="E6" s="139">
        <v>200</v>
      </c>
      <c r="F6" s="140">
        <v>8.25</v>
      </c>
      <c r="G6" s="140">
        <v>6.25</v>
      </c>
      <c r="H6" s="140">
        <v>22</v>
      </c>
      <c r="I6" s="115">
        <v>175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27.75" customHeight="1" x14ac:dyDescent="0.25">
      <c r="A7" s="171"/>
      <c r="B7" s="162">
        <v>123</v>
      </c>
      <c r="C7" s="183" t="s">
        <v>51</v>
      </c>
      <c r="D7" s="183" t="s">
        <v>81</v>
      </c>
      <c r="E7" s="162">
        <v>205</v>
      </c>
      <c r="F7" s="128">
        <v>7.32</v>
      </c>
      <c r="G7" s="128">
        <v>7.29</v>
      </c>
      <c r="H7" s="128">
        <v>34.18</v>
      </c>
      <c r="I7" s="128">
        <v>230.69</v>
      </c>
      <c r="J7" s="127">
        <v>0.08</v>
      </c>
      <c r="K7" s="127">
        <v>0.23</v>
      </c>
      <c r="L7" s="127">
        <v>0.88</v>
      </c>
      <c r="M7" s="127">
        <v>40</v>
      </c>
      <c r="N7" s="127">
        <v>0.15</v>
      </c>
      <c r="O7" s="127">
        <v>188.96</v>
      </c>
      <c r="P7" s="127">
        <v>167.11</v>
      </c>
      <c r="Q7" s="127">
        <v>29.71</v>
      </c>
      <c r="R7" s="127">
        <v>0.99</v>
      </c>
      <c r="S7" s="127">
        <v>248.91</v>
      </c>
      <c r="T7" s="127">
        <v>1.2999999999999999E-2</v>
      </c>
      <c r="U7" s="127">
        <v>8.0000000000000002E-3</v>
      </c>
      <c r="V7" s="127">
        <v>0.03</v>
      </c>
    </row>
    <row r="8" spans="1:22" ht="27.75" customHeight="1" x14ac:dyDescent="0.25">
      <c r="A8" s="171"/>
      <c r="B8" s="171">
        <v>113</v>
      </c>
      <c r="C8" s="184" t="s">
        <v>1</v>
      </c>
      <c r="D8" s="184" t="s">
        <v>7</v>
      </c>
      <c r="E8" s="171">
        <v>200</v>
      </c>
      <c r="F8" s="127">
        <v>0.04</v>
      </c>
      <c r="G8" s="127">
        <v>0</v>
      </c>
      <c r="H8" s="127">
        <v>7.4</v>
      </c>
      <c r="I8" s="163">
        <v>30.26</v>
      </c>
      <c r="J8" s="127">
        <v>0</v>
      </c>
      <c r="K8" s="127">
        <v>0</v>
      </c>
      <c r="L8" s="127">
        <v>0.8</v>
      </c>
      <c r="M8" s="127">
        <v>0</v>
      </c>
      <c r="N8" s="127">
        <v>0</v>
      </c>
      <c r="O8" s="127">
        <v>2.02</v>
      </c>
      <c r="P8" s="127">
        <v>0.99</v>
      </c>
      <c r="Q8" s="127">
        <v>0.55000000000000004</v>
      </c>
      <c r="R8" s="127">
        <v>0.05</v>
      </c>
      <c r="S8" s="127">
        <v>7.05</v>
      </c>
      <c r="T8" s="127">
        <v>0</v>
      </c>
      <c r="U8" s="127">
        <v>0</v>
      </c>
      <c r="V8" s="127">
        <v>0</v>
      </c>
    </row>
    <row r="9" spans="1:22" ht="27.75" customHeight="1" x14ac:dyDescent="0.25">
      <c r="A9" s="171"/>
      <c r="B9" s="154">
        <v>121</v>
      </c>
      <c r="C9" s="184" t="s">
        <v>10</v>
      </c>
      <c r="D9" s="184" t="s">
        <v>43</v>
      </c>
      <c r="E9" s="171">
        <v>30</v>
      </c>
      <c r="F9" s="127">
        <v>2.25</v>
      </c>
      <c r="G9" s="127">
        <v>0.87</v>
      </c>
      <c r="H9" s="127">
        <v>14.94</v>
      </c>
      <c r="I9" s="127">
        <v>78.599999999999994</v>
      </c>
      <c r="J9" s="127">
        <v>0.03</v>
      </c>
      <c r="K9" s="127">
        <v>0.01</v>
      </c>
      <c r="L9" s="127">
        <v>0</v>
      </c>
      <c r="M9" s="127">
        <v>0</v>
      </c>
      <c r="N9" s="127">
        <v>0</v>
      </c>
      <c r="O9" s="127">
        <v>5.7</v>
      </c>
      <c r="P9" s="127">
        <v>19.5</v>
      </c>
      <c r="Q9" s="127">
        <v>3.9</v>
      </c>
      <c r="R9" s="127">
        <v>0.36</v>
      </c>
      <c r="S9" s="127">
        <v>27.6</v>
      </c>
      <c r="T9" s="127">
        <v>0</v>
      </c>
      <c r="U9" s="127">
        <v>0</v>
      </c>
      <c r="V9" s="127">
        <v>0</v>
      </c>
    </row>
    <row r="10" spans="1:22" s="187" customFormat="1" ht="27.75" customHeight="1" x14ac:dyDescent="0.25">
      <c r="A10" s="155"/>
      <c r="B10" s="164"/>
      <c r="C10" s="185"/>
      <c r="D10" s="186" t="s">
        <v>16</v>
      </c>
      <c r="E10" s="164">
        <f t="shared" ref="E10:V10" si="0">SUM(E6:E9)</f>
        <v>635</v>
      </c>
      <c r="F10" s="164">
        <f t="shared" si="0"/>
        <v>17.86</v>
      </c>
      <c r="G10" s="164">
        <f t="shared" si="0"/>
        <v>14.409999999999998</v>
      </c>
      <c r="H10" s="164">
        <f t="shared" si="0"/>
        <v>78.52</v>
      </c>
      <c r="I10" s="161">
        <f t="shared" si="0"/>
        <v>514.54999999999995</v>
      </c>
      <c r="J10" s="164">
        <f t="shared" si="0"/>
        <v>0.11</v>
      </c>
      <c r="K10" s="164">
        <f t="shared" si="0"/>
        <v>0.24000000000000002</v>
      </c>
      <c r="L10" s="164">
        <f t="shared" si="0"/>
        <v>1.6800000000000002</v>
      </c>
      <c r="M10" s="164">
        <f t="shared" si="0"/>
        <v>40</v>
      </c>
      <c r="N10" s="164">
        <f t="shared" si="0"/>
        <v>0.15</v>
      </c>
      <c r="O10" s="164">
        <f t="shared" si="0"/>
        <v>196.68</v>
      </c>
      <c r="P10" s="164">
        <f t="shared" si="0"/>
        <v>187.60000000000002</v>
      </c>
      <c r="Q10" s="164">
        <f t="shared" si="0"/>
        <v>34.160000000000004</v>
      </c>
      <c r="R10" s="164">
        <f t="shared" si="0"/>
        <v>1.4</v>
      </c>
      <c r="S10" s="164">
        <f t="shared" si="0"/>
        <v>283.56</v>
      </c>
      <c r="T10" s="164">
        <f t="shared" si="0"/>
        <v>1.2999999999999999E-2</v>
      </c>
      <c r="U10" s="164">
        <f t="shared" si="0"/>
        <v>8.0000000000000002E-3</v>
      </c>
      <c r="V10" s="164">
        <f t="shared" si="0"/>
        <v>0.03</v>
      </c>
    </row>
    <row r="11" spans="1:22" s="187" customFormat="1" ht="27.75" customHeight="1" x14ac:dyDescent="0.25">
      <c r="A11" s="155"/>
      <c r="B11" s="188"/>
      <c r="C11" s="189"/>
      <c r="D11" s="190" t="s">
        <v>17</v>
      </c>
      <c r="E11" s="188"/>
      <c r="F11" s="188"/>
      <c r="G11" s="188"/>
      <c r="H11" s="188"/>
      <c r="I11" s="191">
        <f>I10/23.5</f>
        <v>21.895744680851063</v>
      </c>
      <c r="J11" s="188"/>
      <c r="K11" s="188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</row>
    <row r="12" spans="1:22" ht="27.75" customHeight="1" x14ac:dyDescent="0.25">
      <c r="A12" s="193" t="s">
        <v>3</v>
      </c>
      <c r="B12" s="116">
        <v>10</v>
      </c>
      <c r="C12" s="144" t="s">
        <v>15</v>
      </c>
      <c r="D12" s="194" t="s">
        <v>86</v>
      </c>
      <c r="E12" s="116">
        <v>60</v>
      </c>
      <c r="F12" s="116">
        <v>0.49</v>
      </c>
      <c r="G12" s="116">
        <v>5.55</v>
      </c>
      <c r="H12" s="116">
        <v>1.51</v>
      </c>
      <c r="I12" s="116">
        <v>53.28</v>
      </c>
      <c r="J12" s="116">
        <v>0.02</v>
      </c>
      <c r="K12" s="116">
        <v>0.02</v>
      </c>
      <c r="L12" s="116">
        <v>7.9</v>
      </c>
      <c r="M12" s="127">
        <v>20</v>
      </c>
      <c r="N12" s="116">
        <v>0</v>
      </c>
      <c r="O12" s="116">
        <v>18.73</v>
      </c>
      <c r="P12" s="116">
        <v>25.25</v>
      </c>
      <c r="Q12" s="116">
        <v>9.35</v>
      </c>
      <c r="R12" s="116">
        <v>0.37</v>
      </c>
      <c r="S12" s="116">
        <v>114.23</v>
      </c>
      <c r="T12" s="116">
        <v>0</v>
      </c>
      <c r="U12" s="116">
        <v>0</v>
      </c>
      <c r="V12" s="116">
        <v>0</v>
      </c>
    </row>
    <row r="13" spans="1:22" ht="27.75" customHeight="1" x14ac:dyDescent="0.25">
      <c r="A13" s="193"/>
      <c r="B13" s="171">
        <v>30</v>
      </c>
      <c r="C13" s="184" t="s">
        <v>5</v>
      </c>
      <c r="D13" s="184" t="s">
        <v>12</v>
      </c>
      <c r="E13" s="171">
        <v>200</v>
      </c>
      <c r="F13" s="127">
        <v>6</v>
      </c>
      <c r="G13" s="127">
        <v>6.28</v>
      </c>
      <c r="H13" s="127">
        <v>7.12</v>
      </c>
      <c r="I13" s="163">
        <v>109.74</v>
      </c>
      <c r="J13" s="127">
        <v>0.06</v>
      </c>
      <c r="K13" s="127">
        <v>0.08</v>
      </c>
      <c r="L13" s="127">
        <v>9.92</v>
      </c>
      <c r="M13" s="127">
        <v>121</v>
      </c>
      <c r="N13" s="127">
        <v>8.0000000000000002E-3</v>
      </c>
      <c r="O13" s="127">
        <v>37.1</v>
      </c>
      <c r="P13" s="127">
        <v>79.599999999999994</v>
      </c>
      <c r="Q13" s="127">
        <v>21.2</v>
      </c>
      <c r="R13" s="127">
        <v>1.2</v>
      </c>
      <c r="S13" s="127">
        <v>329.8</v>
      </c>
      <c r="T13" s="127">
        <v>6.0000000000000001E-3</v>
      </c>
      <c r="U13" s="127">
        <v>0</v>
      </c>
      <c r="V13" s="127">
        <v>3.2000000000000001E-2</v>
      </c>
    </row>
    <row r="14" spans="1:22" ht="27.75" customHeight="1" x14ac:dyDescent="0.25">
      <c r="A14" s="156"/>
      <c r="B14" s="171">
        <v>255</v>
      </c>
      <c r="C14" s="184" t="s">
        <v>6</v>
      </c>
      <c r="D14" s="195" t="s">
        <v>92</v>
      </c>
      <c r="E14" s="151">
        <v>250</v>
      </c>
      <c r="F14" s="127">
        <v>26.9</v>
      </c>
      <c r="G14" s="127">
        <v>33.159999999999997</v>
      </c>
      <c r="H14" s="127">
        <v>40.369999999999997</v>
      </c>
      <c r="I14" s="163">
        <v>567.08000000000004</v>
      </c>
      <c r="J14" s="127">
        <v>0.1</v>
      </c>
      <c r="K14" s="127">
        <v>0.19</v>
      </c>
      <c r="L14" s="127">
        <v>1.33</v>
      </c>
      <c r="M14" s="127">
        <v>160</v>
      </c>
      <c r="N14" s="127">
        <v>0</v>
      </c>
      <c r="O14" s="127">
        <v>22.6</v>
      </c>
      <c r="P14" s="127">
        <v>299.75</v>
      </c>
      <c r="Q14" s="127">
        <v>56.55</v>
      </c>
      <c r="R14" s="127">
        <v>3.78</v>
      </c>
      <c r="S14" s="127">
        <v>461.65</v>
      </c>
      <c r="T14" s="127">
        <v>0.01</v>
      </c>
      <c r="U14" s="127">
        <v>8.0000000000000002E-3</v>
      </c>
      <c r="V14" s="127">
        <v>0.1</v>
      </c>
    </row>
    <row r="15" spans="1:22" ht="27.75" customHeight="1" x14ac:dyDescent="0.25">
      <c r="A15" s="156"/>
      <c r="B15" s="171">
        <v>98</v>
      </c>
      <c r="C15" s="184" t="s">
        <v>14</v>
      </c>
      <c r="D15" s="184" t="s">
        <v>13</v>
      </c>
      <c r="E15" s="171">
        <v>200</v>
      </c>
      <c r="F15" s="127">
        <v>0.37</v>
      </c>
      <c r="G15" s="127">
        <v>0</v>
      </c>
      <c r="H15" s="127">
        <v>14.85</v>
      </c>
      <c r="I15" s="163">
        <v>59.48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0.21</v>
      </c>
      <c r="P15" s="127">
        <v>0</v>
      </c>
      <c r="Q15" s="127">
        <v>0</v>
      </c>
      <c r="R15" s="127">
        <v>0.02</v>
      </c>
      <c r="S15" s="127">
        <v>0.2</v>
      </c>
      <c r="T15" s="127">
        <v>0</v>
      </c>
      <c r="U15" s="127">
        <v>0</v>
      </c>
      <c r="V15" s="127">
        <v>0</v>
      </c>
    </row>
    <row r="16" spans="1:22" ht="27.75" customHeight="1" x14ac:dyDescent="0.25">
      <c r="A16" s="156"/>
      <c r="B16" s="154">
        <v>119</v>
      </c>
      <c r="C16" s="184" t="s">
        <v>10</v>
      </c>
      <c r="D16" s="184" t="s">
        <v>47</v>
      </c>
      <c r="E16" s="171">
        <v>20</v>
      </c>
      <c r="F16" s="127">
        <v>1.52</v>
      </c>
      <c r="G16" s="127">
        <v>0.16</v>
      </c>
      <c r="H16" s="127">
        <v>9.84</v>
      </c>
      <c r="I16" s="127">
        <v>47</v>
      </c>
      <c r="J16" s="127">
        <v>0.02</v>
      </c>
      <c r="K16" s="127">
        <v>0.01</v>
      </c>
      <c r="L16" s="127">
        <v>0</v>
      </c>
      <c r="M16" s="127">
        <v>0</v>
      </c>
      <c r="N16" s="127">
        <v>0</v>
      </c>
      <c r="O16" s="127">
        <v>4</v>
      </c>
      <c r="P16" s="127">
        <v>13</v>
      </c>
      <c r="Q16" s="127">
        <v>2.8</v>
      </c>
      <c r="R16" s="127">
        <v>0.22</v>
      </c>
      <c r="S16" s="127">
        <v>18.600000000000001</v>
      </c>
      <c r="T16" s="127">
        <v>1E-3</v>
      </c>
      <c r="U16" s="127">
        <v>1E-3</v>
      </c>
      <c r="V16" s="127">
        <v>2.9</v>
      </c>
    </row>
    <row r="17" spans="1:22" ht="27.75" customHeight="1" x14ac:dyDescent="0.25">
      <c r="A17" s="156"/>
      <c r="B17" s="171">
        <v>120</v>
      </c>
      <c r="C17" s="184" t="s">
        <v>11</v>
      </c>
      <c r="D17" s="184" t="s">
        <v>39</v>
      </c>
      <c r="E17" s="171">
        <v>20</v>
      </c>
      <c r="F17" s="127">
        <v>1.32</v>
      </c>
      <c r="G17" s="127">
        <v>0.24</v>
      </c>
      <c r="H17" s="127">
        <v>8.0399999999999991</v>
      </c>
      <c r="I17" s="163">
        <v>39.6</v>
      </c>
      <c r="J17" s="128">
        <v>0.03</v>
      </c>
      <c r="K17" s="128">
        <v>0.02</v>
      </c>
      <c r="L17" s="128">
        <v>0</v>
      </c>
      <c r="M17" s="128">
        <v>0</v>
      </c>
      <c r="N17" s="128">
        <v>0</v>
      </c>
      <c r="O17" s="128">
        <v>5.8</v>
      </c>
      <c r="P17" s="128">
        <v>30</v>
      </c>
      <c r="Q17" s="128">
        <v>9.4</v>
      </c>
      <c r="R17" s="128">
        <v>0.78</v>
      </c>
      <c r="S17" s="128">
        <v>47</v>
      </c>
      <c r="T17" s="128">
        <v>1E-3</v>
      </c>
      <c r="U17" s="128">
        <v>1E-3</v>
      </c>
      <c r="V17" s="128">
        <v>0</v>
      </c>
    </row>
    <row r="18" spans="1:22" s="187" customFormat="1" ht="27.75" customHeight="1" x14ac:dyDescent="0.25">
      <c r="A18" s="196"/>
      <c r="B18" s="196"/>
      <c r="C18" s="197"/>
      <c r="D18" s="186" t="s">
        <v>16</v>
      </c>
      <c r="E18" s="155">
        <f>SUM(E12:E17)</f>
        <v>750</v>
      </c>
      <c r="F18" s="155">
        <f>SUM(F12:F17)</f>
        <v>36.6</v>
      </c>
      <c r="G18" s="155">
        <f>SUM(G12:G17)</f>
        <v>45.389999999999993</v>
      </c>
      <c r="H18" s="155">
        <f>SUM(H12:H17)</f>
        <v>81.72999999999999</v>
      </c>
      <c r="I18" s="168">
        <f>SUM(I12:I17)</f>
        <v>876.18000000000006</v>
      </c>
      <c r="J18" s="155">
        <f t="shared" ref="J18:V18" si="1">SUM(J12:J17)</f>
        <v>0.22999999999999998</v>
      </c>
      <c r="K18" s="155">
        <f t="shared" si="1"/>
        <v>0.32000000000000006</v>
      </c>
      <c r="L18" s="155">
        <f t="shared" si="1"/>
        <v>19.149999999999999</v>
      </c>
      <c r="M18" s="155">
        <f t="shared" si="1"/>
        <v>301</v>
      </c>
      <c r="N18" s="155">
        <f t="shared" si="1"/>
        <v>8.0000000000000002E-3</v>
      </c>
      <c r="O18" s="155">
        <f t="shared" si="1"/>
        <v>88.44</v>
      </c>
      <c r="P18" s="155">
        <f t="shared" si="1"/>
        <v>447.6</v>
      </c>
      <c r="Q18" s="155">
        <f t="shared" si="1"/>
        <v>99.3</v>
      </c>
      <c r="R18" s="155">
        <f t="shared" si="1"/>
        <v>6.3699999999999992</v>
      </c>
      <c r="S18" s="155">
        <f t="shared" si="1"/>
        <v>971.48000000000013</v>
      </c>
      <c r="T18" s="155">
        <f t="shared" si="1"/>
        <v>1.8000000000000002E-2</v>
      </c>
      <c r="U18" s="155">
        <f t="shared" si="1"/>
        <v>1.0000000000000002E-2</v>
      </c>
      <c r="V18" s="155">
        <f t="shared" si="1"/>
        <v>3.032</v>
      </c>
    </row>
    <row r="19" spans="1:22" s="187" customFormat="1" ht="27.75" customHeight="1" x14ac:dyDescent="0.25">
      <c r="A19" s="196"/>
      <c r="B19" s="196"/>
      <c r="C19" s="197"/>
      <c r="D19" s="186" t="s">
        <v>17</v>
      </c>
      <c r="E19" s="197"/>
      <c r="F19" s="198"/>
      <c r="G19" s="198"/>
      <c r="H19" s="198"/>
      <c r="I19" s="168">
        <f>I18/23.5</f>
        <v>37.28425531914894</v>
      </c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</row>
    <row r="20" spans="1:22" ht="27.75" customHeight="1" x14ac:dyDescent="0.25">
      <c r="A20" s="171" t="s">
        <v>112</v>
      </c>
      <c r="B20" s="171"/>
      <c r="C20" s="171" t="s">
        <v>113</v>
      </c>
      <c r="D20" s="199" t="s">
        <v>120</v>
      </c>
      <c r="E20" s="171">
        <v>20</v>
      </c>
      <c r="F20" s="127">
        <v>0.17</v>
      </c>
      <c r="G20" s="127">
        <v>1.69</v>
      </c>
      <c r="H20" s="127">
        <v>14.9</v>
      </c>
      <c r="I20" s="163">
        <v>224</v>
      </c>
      <c r="J20" s="127">
        <v>0.02</v>
      </c>
      <c r="K20" s="127">
        <v>0</v>
      </c>
      <c r="L20" s="127">
        <v>0</v>
      </c>
      <c r="M20" s="127">
        <v>0</v>
      </c>
      <c r="N20" s="127">
        <v>0</v>
      </c>
      <c r="O20" s="127">
        <v>6</v>
      </c>
      <c r="P20" s="127">
        <v>14</v>
      </c>
      <c r="Q20" s="127">
        <v>0.5</v>
      </c>
      <c r="R20" s="127">
        <v>0.28999999999999998</v>
      </c>
      <c r="S20" s="127">
        <v>0</v>
      </c>
      <c r="T20" s="127">
        <v>0</v>
      </c>
      <c r="U20" s="127">
        <v>0</v>
      </c>
      <c r="V20" s="127">
        <v>0</v>
      </c>
    </row>
    <row r="21" spans="1:22" ht="27.75" customHeight="1" x14ac:dyDescent="0.25">
      <c r="A21" s="171"/>
      <c r="B21" s="162">
        <v>21</v>
      </c>
      <c r="C21" s="171" t="s">
        <v>15</v>
      </c>
      <c r="D21" s="199" t="s">
        <v>115</v>
      </c>
      <c r="E21" s="171">
        <v>200</v>
      </c>
      <c r="F21" s="127">
        <v>2.02</v>
      </c>
      <c r="G21" s="127">
        <v>0.83</v>
      </c>
      <c r="H21" s="127">
        <v>34.869999999999997</v>
      </c>
      <c r="I21" s="127">
        <v>114.62</v>
      </c>
      <c r="J21" s="127">
        <v>0</v>
      </c>
      <c r="K21" s="127">
        <v>0</v>
      </c>
      <c r="L21" s="127">
        <v>20.51</v>
      </c>
      <c r="M21" s="127">
        <v>0</v>
      </c>
      <c r="N21" s="127">
        <v>0</v>
      </c>
      <c r="O21" s="127">
        <v>53.8</v>
      </c>
      <c r="P21" s="127">
        <v>0</v>
      </c>
      <c r="Q21" s="127">
        <v>28.28</v>
      </c>
      <c r="R21" s="127">
        <v>2.2799999999999998</v>
      </c>
      <c r="S21" s="127">
        <v>0</v>
      </c>
      <c r="T21" s="127">
        <v>0</v>
      </c>
      <c r="U21" s="127">
        <v>0</v>
      </c>
      <c r="V21" s="128">
        <v>0</v>
      </c>
    </row>
    <row r="22" spans="1:22" ht="27.75" customHeight="1" x14ac:dyDescent="0.25">
      <c r="A22" s="171"/>
      <c r="B22" s="139">
        <v>114</v>
      </c>
      <c r="C22" s="139" t="s">
        <v>38</v>
      </c>
      <c r="D22" s="200" t="s">
        <v>44</v>
      </c>
      <c r="E22" s="162">
        <v>200</v>
      </c>
      <c r="F22" s="140">
        <v>0</v>
      </c>
      <c r="G22" s="140">
        <v>0</v>
      </c>
      <c r="H22" s="140">
        <v>7.27</v>
      </c>
      <c r="I22" s="140">
        <v>28.73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0.26</v>
      </c>
      <c r="P22" s="140">
        <v>0.03</v>
      </c>
      <c r="Q22" s="140">
        <v>0.03</v>
      </c>
      <c r="R22" s="140">
        <v>0.02</v>
      </c>
      <c r="S22" s="140">
        <v>0.28999999999999998</v>
      </c>
      <c r="T22" s="140">
        <v>0</v>
      </c>
      <c r="U22" s="140">
        <v>0</v>
      </c>
      <c r="V22" s="140">
        <v>0</v>
      </c>
    </row>
    <row r="23" spans="1:22" ht="27.75" customHeight="1" x14ac:dyDescent="0.25">
      <c r="A23" s="171"/>
      <c r="B23" s="171"/>
      <c r="C23" s="171"/>
      <c r="D23" s="201" t="s">
        <v>16</v>
      </c>
      <c r="E23" s="171">
        <f>SUM(E20:E22)</f>
        <v>420</v>
      </c>
      <c r="F23" s="127">
        <f>F20+F22</f>
        <v>0.17</v>
      </c>
      <c r="G23" s="127">
        <f t="shared" ref="G23:V23" si="2">G20+G22</f>
        <v>1.69</v>
      </c>
      <c r="H23" s="127">
        <f t="shared" si="2"/>
        <v>22.17</v>
      </c>
      <c r="I23" s="163">
        <f>SUM(I20:I22)</f>
        <v>367.35</v>
      </c>
      <c r="J23" s="127">
        <f t="shared" si="2"/>
        <v>0.02</v>
      </c>
      <c r="K23" s="127">
        <f t="shared" si="2"/>
        <v>0</v>
      </c>
      <c r="L23" s="127">
        <f t="shared" si="2"/>
        <v>0</v>
      </c>
      <c r="M23" s="127">
        <f t="shared" si="2"/>
        <v>0</v>
      </c>
      <c r="N23" s="127">
        <f t="shared" si="2"/>
        <v>0</v>
      </c>
      <c r="O23" s="127">
        <f t="shared" si="2"/>
        <v>6.26</v>
      </c>
      <c r="P23" s="127">
        <f t="shared" si="2"/>
        <v>14.03</v>
      </c>
      <c r="Q23" s="127">
        <f t="shared" si="2"/>
        <v>0.53</v>
      </c>
      <c r="R23" s="127">
        <f t="shared" si="2"/>
        <v>0.31</v>
      </c>
      <c r="S23" s="127">
        <f t="shared" si="2"/>
        <v>0.28999999999999998</v>
      </c>
      <c r="T23" s="127">
        <f t="shared" si="2"/>
        <v>0</v>
      </c>
      <c r="U23" s="127">
        <f t="shared" si="2"/>
        <v>0</v>
      </c>
      <c r="V23" s="127">
        <f t="shared" si="2"/>
        <v>0</v>
      </c>
    </row>
    <row r="24" spans="1:22" ht="27.75" customHeight="1" x14ac:dyDescent="0.25">
      <c r="A24" s="171"/>
      <c r="B24" s="171"/>
      <c r="C24" s="171"/>
      <c r="D24" s="201" t="s">
        <v>17</v>
      </c>
      <c r="E24" s="171"/>
      <c r="F24" s="171"/>
      <c r="G24" s="171"/>
      <c r="H24" s="171"/>
      <c r="I24" s="202">
        <f>I23*100/2400</f>
        <v>15.30625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</row>
    <row r="25" spans="1:22" ht="27.75" customHeight="1" x14ac:dyDescent="0.25">
      <c r="A25" s="171" t="s">
        <v>116</v>
      </c>
      <c r="B25" s="139">
        <v>75</v>
      </c>
      <c r="C25" s="203" t="s">
        <v>6</v>
      </c>
      <c r="D25" s="184" t="s">
        <v>156</v>
      </c>
      <c r="E25" s="171">
        <v>90</v>
      </c>
      <c r="F25" s="129">
        <v>12.86</v>
      </c>
      <c r="G25" s="129">
        <v>1.65</v>
      </c>
      <c r="H25" s="129">
        <v>4.9400000000000004</v>
      </c>
      <c r="I25" s="129">
        <v>84.8</v>
      </c>
      <c r="J25" s="129">
        <v>0.08</v>
      </c>
      <c r="K25" s="129">
        <v>0.09</v>
      </c>
      <c r="L25" s="129">
        <v>1.36</v>
      </c>
      <c r="M25" s="129">
        <v>170</v>
      </c>
      <c r="N25" s="129">
        <v>0.16</v>
      </c>
      <c r="O25" s="129">
        <v>36.93</v>
      </c>
      <c r="P25" s="129">
        <v>163.35</v>
      </c>
      <c r="Q25" s="129">
        <v>46.53</v>
      </c>
      <c r="R25" s="129">
        <v>0.85</v>
      </c>
      <c r="S25" s="129">
        <v>346.72</v>
      </c>
      <c r="T25" s="129">
        <v>0.11</v>
      </c>
      <c r="U25" s="129">
        <v>1.2E-2</v>
      </c>
      <c r="V25" s="129">
        <v>0.51</v>
      </c>
    </row>
    <row r="26" spans="1:22" ht="27.75" customHeight="1" x14ac:dyDescent="0.25">
      <c r="A26" s="171"/>
      <c r="B26" s="144">
        <v>65</v>
      </c>
      <c r="C26" s="203" t="s">
        <v>52</v>
      </c>
      <c r="D26" s="203" t="s">
        <v>46</v>
      </c>
      <c r="E26" s="144">
        <v>150</v>
      </c>
      <c r="F26" s="129">
        <v>6.76</v>
      </c>
      <c r="G26" s="129">
        <v>3.93</v>
      </c>
      <c r="H26" s="129">
        <v>41.29</v>
      </c>
      <c r="I26" s="129">
        <v>227.48</v>
      </c>
      <c r="J26" s="129">
        <v>0.08</v>
      </c>
      <c r="K26" s="129">
        <v>0.03</v>
      </c>
      <c r="L26" s="129">
        <v>0</v>
      </c>
      <c r="M26" s="129">
        <v>10</v>
      </c>
      <c r="N26" s="129">
        <v>0.06</v>
      </c>
      <c r="O26" s="129">
        <v>13.54</v>
      </c>
      <c r="P26" s="129">
        <v>50.83</v>
      </c>
      <c r="Q26" s="129">
        <v>9.14</v>
      </c>
      <c r="R26" s="129">
        <v>0.93</v>
      </c>
      <c r="S26" s="129">
        <v>72.5</v>
      </c>
      <c r="T26" s="129">
        <v>1E-3</v>
      </c>
      <c r="U26" s="129">
        <v>0</v>
      </c>
      <c r="V26" s="140">
        <v>0.01</v>
      </c>
    </row>
    <row r="27" spans="1:22" ht="27.75" customHeight="1" x14ac:dyDescent="0.25">
      <c r="A27" s="171"/>
      <c r="B27" s="171"/>
      <c r="C27" s="171" t="s">
        <v>117</v>
      </c>
      <c r="D27" s="184" t="s">
        <v>118</v>
      </c>
      <c r="E27" s="171">
        <v>200</v>
      </c>
      <c r="F27" s="154">
        <v>5.6</v>
      </c>
      <c r="G27" s="154">
        <v>5</v>
      </c>
      <c r="H27" s="154">
        <v>22</v>
      </c>
      <c r="I27" s="154">
        <v>156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27"/>
    </row>
    <row r="28" spans="1:22" ht="27.75" customHeight="1" x14ac:dyDescent="0.25">
      <c r="A28" s="171"/>
      <c r="B28" s="171">
        <v>518</v>
      </c>
      <c r="C28" s="162" t="s">
        <v>14</v>
      </c>
      <c r="D28" s="199" t="s">
        <v>121</v>
      </c>
      <c r="E28" s="171">
        <v>200</v>
      </c>
      <c r="F28" s="127">
        <v>0.51</v>
      </c>
      <c r="G28" s="127">
        <v>0</v>
      </c>
      <c r="H28" s="127">
        <v>33</v>
      </c>
      <c r="I28" s="163">
        <v>125</v>
      </c>
      <c r="J28" s="127">
        <v>0.04</v>
      </c>
      <c r="K28" s="127">
        <v>0</v>
      </c>
      <c r="L28" s="127">
        <v>4</v>
      </c>
      <c r="M28" s="127">
        <v>0</v>
      </c>
      <c r="N28" s="127">
        <v>0</v>
      </c>
      <c r="O28" s="127">
        <v>10.4</v>
      </c>
      <c r="P28" s="127">
        <v>30</v>
      </c>
      <c r="Q28" s="127">
        <v>24</v>
      </c>
      <c r="R28" s="127">
        <v>0.2</v>
      </c>
      <c r="S28" s="127">
        <v>0</v>
      </c>
      <c r="T28" s="127">
        <v>0</v>
      </c>
      <c r="U28" s="127">
        <v>0</v>
      </c>
      <c r="V28" s="127">
        <v>0</v>
      </c>
    </row>
    <row r="29" spans="1:22" ht="27.75" customHeight="1" x14ac:dyDescent="0.25">
      <c r="A29" s="171"/>
      <c r="B29" s="154">
        <v>119</v>
      </c>
      <c r="C29" s="184" t="s">
        <v>10</v>
      </c>
      <c r="D29" s="184" t="s">
        <v>47</v>
      </c>
      <c r="E29" s="171">
        <v>20</v>
      </c>
      <c r="F29" s="127">
        <v>1.52</v>
      </c>
      <c r="G29" s="127">
        <v>0.16</v>
      </c>
      <c r="H29" s="127">
        <v>9.84</v>
      </c>
      <c r="I29" s="127">
        <v>47</v>
      </c>
      <c r="J29" s="127">
        <v>0.02</v>
      </c>
      <c r="K29" s="127">
        <v>0.01</v>
      </c>
      <c r="L29" s="127">
        <v>0</v>
      </c>
      <c r="M29" s="127">
        <v>0</v>
      </c>
      <c r="N29" s="127">
        <v>0</v>
      </c>
      <c r="O29" s="127">
        <v>4</v>
      </c>
      <c r="P29" s="127">
        <v>13</v>
      </c>
      <c r="Q29" s="127">
        <v>2.8</v>
      </c>
      <c r="R29" s="127">
        <v>0.22</v>
      </c>
      <c r="S29" s="127">
        <v>18.600000000000001</v>
      </c>
      <c r="T29" s="127">
        <v>1E-3</v>
      </c>
      <c r="U29" s="127">
        <v>1E-3</v>
      </c>
      <c r="V29" s="127">
        <v>2.9</v>
      </c>
    </row>
    <row r="30" spans="1:22" s="187" customFormat="1" ht="27.75" customHeight="1" x14ac:dyDescent="0.25">
      <c r="A30" s="155"/>
      <c r="B30" s="155"/>
      <c r="C30" s="164"/>
      <c r="D30" s="201" t="s">
        <v>16</v>
      </c>
      <c r="E30" s="155">
        <f>SUM(E25:E28)</f>
        <v>640</v>
      </c>
      <c r="F30" s="155">
        <f t="shared" ref="F30:V30" si="3">F25+F26+F28</f>
        <v>20.13</v>
      </c>
      <c r="G30" s="155">
        <f t="shared" si="3"/>
        <v>5.58</v>
      </c>
      <c r="H30" s="155">
        <f t="shared" si="3"/>
        <v>79.22999999999999</v>
      </c>
      <c r="I30" s="155">
        <f>SUM(I25:I29)</f>
        <v>640.28</v>
      </c>
      <c r="J30" s="155">
        <f t="shared" si="3"/>
        <v>0.2</v>
      </c>
      <c r="K30" s="155">
        <f t="shared" si="3"/>
        <v>0.12</v>
      </c>
      <c r="L30" s="155">
        <f t="shared" si="3"/>
        <v>5.36</v>
      </c>
      <c r="M30" s="155">
        <f t="shared" si="3"/>
        <v>180</v>
      </c>
      <c r="N30" s="155">
        <f t="shared" si="3"/>
        <v>0.22</v>
      </c>
      <c r="O30" s="155">
        <f t="shared" si="3"/>
        <v>60.87</v>
      </c>
      <c r="P30" s="155">
        <f t="shared" si="3"/>
        <v>244.18</v>
      </c>
      <c r="Q30" s="155">
        <f t="shared" si="3"/>
        <v>79.67</v>
      </c>
      <c r="R30" s="155">
        <f t="shared" si="3"/>
        <v>1.98</v>
      </c>
      <c r="S30" s="155">
        <f t="shared" si="3"/>
        <v>419.22</v>
      </c>
      <c r="T30" s="155">
        <f t="shared" si="3"/>
        <v>0.111</v>
      </c>
      <c r="U30" s="155">
        <f t="shared" si="3"/>
        <v>1.2E-2</v>
      </c>
      <c r="V30" s="155">
        <f t="shared" si="3"/>
        <v>0.52</v>
      </c>
    </row>
    <row r="31" spans="1:22" s="187" customFormat="1" ht="27.75" customHeight="1" x14ac:dyDescent="0.25">
      <c r="A31" s="155"/>
      <c r="B31" s="155"/>
      <c r="C31" s="155"/>
      <c r="D31" s="201" t="s">
        <v>17</v>
      </c>
      <c r="E31" s="155">
        <v>0</v>
      </c>
      <c r="F31" s="155"/>
      <c r="G31" s="155"/>
      <c r="H31" s="155"/>
      <c r="I31" s="168">
        <f>I30*100/2400</f>
        <v>26.678333333333335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</row>
    <row r="32" spans="1:22" ht="42.75" customHeight="1" x14ac:dyDescent="0.25">
      <c r="A32" s="204"/>
      <c r="B32" s="204"/>
      <c r="C32" s="204"/>
      <c r="D32" s="205"/>
      <c r="E32" s="204">
        <f>E30+E23+E18+E10</f>
        <v>2445</v>
      </c>
      <c r="F32" s="204"/>
      <c r="G32" s="204"/>
      <c r="H32" s="204"/>
      <c r="I32" s="206">
        <f>I31+I24+I19+I11</f>
        <v>101.16458333333334</v>
      </c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</row>
    <row r="33" spans="4:4" ht="24" customHeight="1" x14ac:dyDescent="0.25">
      <c r="D33" s="2" t="s">
        <v>135</v>
      </c>
    </row>
    <row r="34" spans="4:4" ht="24" customHeight="1" x14ac:dyDescent="0.25">
      <c r="D34" s="2"/>
    </row>
    <row r="35" spans="4:4" ht="24" customHeight="1" x14ac:dyDescent="0.25">
      <c r="D35" s="2" t="s">
        <v>136</v>
      </c>
    </row>
  </sheetData>
  <mergeCells count="7">
    <mergeCell ref="J4:N4"/>
    <mergeCell ref="O4:V4"/>
    <mergeCell ref="A4:A5"/>
    <mergeCell ref="C4:C5"/>
    <mergeCell ref="D4:D5"/>
    <mergeCell ref="E4:E5"/>
    <mergeCell ref="F4:H4"/>
  </mergeCells>
  <pageMargins left="0.25" right="0.25" top="0.75" bottom="0.75" header="0.3" footer="0.3"/>
  <pageSetup paperSize="9" scale="5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W42"/>
  <sheetViews>
    <sheetView tabSelected="1" view="pageBreakPreview" zoomScale="40" zoomScaleNormal="70" zoomScaleSheetLayoutView="40" workbookViewId="0">
      <selection activeCell="S28" sqref="S28"/>
    </sheetView>
  </sheetViews>
  <sheetFormatPr defaultRowHeight="14.25" x14ac:dyDescent="0.2"/>
  <cols>
    <col min="1" max="2" width="13.42578125" style="20" customWidth="1"/>
    <col min="3" max="3" width="13.42578125" style="18" customWidth="1"/>
    <col min="4" max="4" width="55.28515625" style="18" customWidth="1"/>
    <col min="5" max="9" width="15.7109375" style="18" customWidth="1"/>
    <col min="10" max="22" width="9.28515625" style="18" customWidth="1"/>
    <col min="23" max="16384" width="9.140625" style="18"/>
  </cols>
  <sheetData>
    <row r="2" spans="1:23" ht="54" customHeight="1" x14ac:dyDescent="0.45">
      <c r="A2" s="26"/>
      <c r="B2" s="26"/>
      <c r="C2" s="27"/>
      <c r="D2" s="11" t="s">
        <v>133</v>
      </c>
      <c r="E2" s="17" t="s">
        <v>34</v>
      </c>
      <c r="F2" s="17">
        <v>10</v>
      </c>
      <c r="I2" s="130" t="s">
        <v>145</v>
      </c>
      <c r="J2" s="26"/>
    </row>
    <row r="4" spans="1:23" ht="26.25" customHeight="1" x14ac:dyDescent="0.2">
      <c r="A4" s="289" t="s">
        <v>0</v>
      </c>
      <c r="B4" s="291" t="s">
        <v>134</v>
      </c>
      <c r="C4" s="289" t="s">
        <v>35</v>
      </c>
      <c r="D4" s="291" t="s">
        <v>33</v>
      </c>
      <c r="E4" s="291" t="s">
        <v>22</v>
      </c>
      <c r="F4" s="294" t="s">
        <v>18</v>
      </c>
      <c r="G4" s="295"/>
      <c r="H4" s="296"/>
      <c r="I4" s="13" t="s">
        <v>19</v>
      </c>
      <c r="J4" s="286" t="s">
        <v>20</v>
      </c>
      <c r="K4" s="286"/>
      <c r="L4" s="287"/>
      <c r="M4" s="287"/>
      <c r="N4" s="287"/>
      <c r="O4" s="286" t="s">
        <v>21</v>
      </c>
      <c r="P4" s="286"/>
      <c r="Q4" s="286"/>
      <c r="R4" s="286"/>
      <c r="S4" s="286"/>
      <c r="T4" s="286"/>
      <c r="U4" s="286"/>
      <c r="V4" s="286"/>
    </row>
    <row r="5" spans="1:23" ht="26.25" customHeight="1" x14ac:dyDescent="0.2">
      <c r="A5" s="290"/>
      <c r="B5" s="302"/>
      <c r="C5" s="293"/>
      <c r="D5" s="292"/>
      <c r="E5" s="292"/>
      <c r="F5" s="136" t="s">
        <v>23</v>
      </c>
      <c r="G5" s="136" t="s">
        <v>24</v>
      </c>
      <c r="H5" s="136" t="s">
        <v>25</v>
      </c>
      <c r="I5" s="114" t="s">
        <v>26</v>
      </c>
      <c r="J5" s="136" t="s">
        <v>27</v>
      </c>
      <c r="K5" s="136" t="s">
        <v>72</v>
      </c>
      <c r="L5" s="136" t="s">
        <v>28</v>
      </c>
      <c r="M5" s="136" t="s">
        <v>73</v>
      </c>
      <c r="N5" s="136" t="s">
        <v>74</v>
      </c>
      <c r="O5" s="136" t="s">
        <v>29</v>
      </c>
      <c r="P5" s="136" t="s">
        <v>30</v>
      </c>
      <c r="Q5" s="136" t="s">
        <v>31</v>
      </c>
      <c r="R5" s="136" t="s">
        <v>32</v>
      </c>
      <c r="S5" s="136" t="s">
        <v>75</v>
      </c>
      <c r="T5" s="136" t="s">
        <v>76</v>
      </c>
      <c r="U5" s="136" t="s">
        <v>77</v>
      </c>
      <c r="V5" s="136" t="s">
        <v>78</v>
      </c>
    </row>
    <row r="6" spans="1:23" ht="33.75" customHeight="1" x14ac:dyDescent="0.3">
      <c r="A6" s="42" t="s">
        <v>2</v>
      </c>
      <c r="B6" s="148">
        <v>348</v>
      </c>
      <c r="C6" s="74" t="s">
        <v>15</v>
      </c>
      <c r="D6" s="92" t="s">
        <v>150</v>
      </c>
      <c r="E6" s="74">
        <v>121</v>
      </c>
      <c r="F6" s="81">
        <v>5.48</v>
      </c>
      <c r="G6" s="81">
        <v>12.56</v>
      </c>
      <c r="H6" s="81">
        <v>43.61</v>
      </c>
      <c r="I6" s="116">
        <v>318.89999999999998</v>
      </c>
      <c r="J6" s="116">
        <v>0.1</v>
      </c>
      <c r="K6" s="116">
        <v>7.0000000000000007E-2</v>
      </c>
      <c r="L6" s="116">
        <v>0.02</v>
      </c>
      <c r="M6" s="116">
        <v>40</v>
      </c>
      <c r="N6" s="116">
        <v>0.18</v>
      </c>
      <c r="O6" s="116">
        <v>19.57</v>
      </c>
      <c r="P6" s="116">
        <v>70.42</v>
      </c>
      <c r="Q6" s="116">
        <v>24.06</v>
      </c>
      <c r="R6" s="116">
        <v>1.35</v>
      </c>
      <c r="S6" s="116">
        <v>101.56</v>
      </c>
      <c r="T6" s="116">
        <v>1E-3</v>
      </c>
      <c r="U6" s="116">
        <v>0</v>
      </c>
      <c r="V6" s="116">
        <v>0.01</v>
      </c>
    </row>
    <row r="7" spans="1:23" ht="33.75" customHeight="1" x14ac:dyDescent="0.3">
      <c r="A7" s="42"/>
      <c r="B7" s="79">
        <v>60</v>
      </c>
      <c r="C7" s="79" t="s">
        <v>61</v>
      </c>
      <c r="D7" s="112" t="s">
        <v>153</v>
      </c>
      <c r="E7" s="79">
        <v>205</v>
      </c>
      <c r="F7" s="40">
        <v>7.21</v>
      </c>
      <c r="G7" s="40">
        <v>6.47</v>
      </c>
      <c r="H7" s="40">
        <v>34.770000000000003</v>
      </c>
      <c r="I7" s="128">
        <v>225.07</v>
      </c>
      <c r="J7" s="128">
        <v>0.16</v>
      </c>
      <c r="K7" s="128">
        <v>0.17</v>
      </c>
      <c r="L7" s="128">
        <v>2.76</v>
      </c>
      <c r="M7" s="128">
        <v>130</v>
      </c>
      <c r="N7" s="128">
        <v>0.12</v>
      </c>
      <c r="O7" s="128">
        <v>131.53</v>
      </c>
      <c r="P7" s="128">
        <v>165.97</v>
      </c>
      <c r="Q7" s="128">
        <v>46.04</v>
      </c>
      <c r="R7" s="128">
        <v>1.19</v>
      </c>
      <c r="S7" s="128">
        <v>302.44</v>
      </c>
      <c r="T7" s="128">
        <v>9.3299999999999998E-3</v>
      </c>
      <c r="U7" s="128">
        <v>2.8300000000000001E-3</v>
      </c>
      <c r="V7" s="128">
        <v>0.16</v>
      </c>
    </row>
    <row r="8" spans="1:23" ht="33.75" customHeight="1" x14ac:dyDescent="0.3">
      <c r="A8" s="42"/>
      <c r="B8" s="79">
        <v>116</v>
      </c>
      <c r="C8" s="79" t="s">
        <v>151</v>
      </c>
      <c r="D8" s="112" t="s">
        <v>152</v>
      </c>
      <c r="E8" s="79">
        <v>200</v>
      </c>
      <c r="F8" s="81">
        <v>3.2</v>
      </c>
      <c r="G8" s="81">
        <v>3.2</v>
      </c>
      <c r="H8" s="81">
        <v>14.6</v>
      </c>
      <c r="I8" s="116">
        <v>100.8</v>
      </c>
      <c r="J8" s="116">
        <v>6.5</v>
      </c>
      <c r="K8" s="116">
        <v>0.32</v>
      </c>
      <c r="L8" s="116">
        <v>1.08</v>
      </c>
      <c r="M8" s="116">
        <v>40</v>
      </c>
      <c r="N8" s="116">
        <v>0.1</v>
      </c>
      <c r="O8" s="116">
        <v>178.44</v>
      </c>
      <c r="P8" s="116">
        <v>136.9</v>
      </c>
      <c r="Q8" s="116">
        <v>25.2</v>
      </c>
      <c r="R8" s="116">
        <v>0.42</v>
      </c>
      <c r="S8" s="116">
        <v>319.2</v>
      </c>
      <c r="T8" s="116">
        <v>1.6E-2</v>
      </c>
      <c r="U8" s="116">
        <v>4.0000000000000001E-3</v>
      </c>
      <c r="V8" s="116">
        <v>0.04</v>
      </c>
    </row>
    <row r="9" spans="1:23" ht="33.75" customHeight="1" x14ac:dyDescent="0.3">
      <c r="A9" s="42"/>
      <c r="B9" s="71">
        <v>119</v>
      </c>
      <c r="C9" s="41" t="s">
        <v>10</v>
      </c>
      <c r="D9" s="41" t="s">
        <v>47</v>
      </c>
      <c r="E9" s="42">
        <v>20</v>
      </c>
      <c r="F9" s="70">
        <v>1.52</v>
      </c>
      <c r="G9" s="70">
        <v>0.16</v>
      </c>
      <c r="H9" s="70">
        <v>9.84</v>
      </c>
      <c r="I9" s="150">
        <v>47</v>
      </c>
      <c r="J9" s="150">
        <v>0.02</v>
      </c>
      <c r="K9" s="150">
        <v>0.01</v>
      </c>
      <c r="L9" s="150">
        <v>0</v>
      </c>
      <c r="M9" s="150">
        <v>0</v>
      </c>
      <c r="N9" s="150">
        <v>0</v>
      </c>
      <c r="O9" s="150">
        <v>4</v>
      </c>
      <c r="P9" s="150">
        <v>13</v>
      </c>
      <c r="Q9" s="150">
        <v>2.8</v>
      </c>
      <c r="R9" s="150">
        <v>0.22</v>
      </c>
      <c r="S9" s="150">
        <v>18.600000000000001</v>
      </c>
      <c r="T9" s="150">
        <v>1E-3</v>
      </c>
      <c r="U9" s="150">
        <v>1E-3</v>
      </c>
      <c r="V9" s="150">
        <v>2.9</v>
      </c>
    </row>
    <row r="10" spans="1:23" ht="33.75" customHeight="1" x14ac:dyDescent="0.3">
      <c r="A10" s="42"/>
      <c r="B10" s="42">
        <v>121</v>
      </c>
      <c r="C10" s="35" t="s">
        <v>43</v>
      </c>
      <c r="D10" s="35" t="s">
        <v>43</v>
      </c>
      <c r="E10" s="34">
        <v>40</v>
      </c>
      <c r="F10" s="36">
        <v>3</v>
      </c>
      <c r="G10" s="36">
        <v>11.6</v>
      </c>
      <c r="H10" s="36">
        <v>19.899999999999999</v>
      </c>
      <c r="I10" s="127">
        <v>104.8</v>
      </c>
      <c r="J10" s="127">
        <v>0.03</v>
      </c>
      <c r="K10" s="127">
        <v>0.01</v>
      </c>
      <c r="L10" s="127">
        <v>0</v>
      </c>
      <c r="M10" s="127">
        <v>0</v>
      </c>
      <c r="N10" s="127">
        <v>0</v>
      </c>
      <c r="O10" s="127">
        <v>5.7</v>
      </c>
      <c r="P10" s="127">
        <v>19.5</v>
      </c>
      <c r="Q10" s="127">
        <v>3.9</v>
      </c>
      <c r="R10" s="127">
        <v>0.36</v>
      </c>
      <c r="S10" s="127">
        <v>27.6</v>
      </c>
      <c r="T10" s="127">
        <v>0</v>
      </c>
      <c r="U10" s="127">
        <v>0</v>
      </c>
      <c r="V10" s="127">
        <v>0</v>
      </c>
    </row>
    <row r="11" spans="1:23" ht="33.75" customHeight="1" x14ac:dyDescent="0.3">
      <c r="A11" s="42"/>
      <c r="B11" s="71"/>
      <c r="C11" s="41"/>
      <c r="D11" s="60" t="s">
        <v>16</v>
      </c>
      <c r="E11" s="66">
        <f>SUM(E6:E10)</f>
        <v>586</v>
      </c>
      <c r="F11" s="66">
        <f t="shared" ref="F11:V11" si="0">SUM(F6:F10)</f>
        <v>20.41</v>
      </c>
      <c r="G11" s="66">
        <f t="shared" si="0"/>
        <v>33.99</v>
      </c>
      <c r="H11" s="66">
        <f t="shared" si="0"/>
        <v>122.72</v>
      </c>
      <c r="I11" s="66">
        <f t="shared" si="0"/>
        <v>796.56999999999994</v>
      </c>
      <c r="J11" s="151">
        <f t="shared" si="0"/>
        <v>6.81</v>
      </c>
      <c r="K11" s="151">
        <f t="shared" si="0"/>
        <v>0.58000000000000007</v>
      </c>
      <c r="L11" s="151">
        <f t="shared" si="0"/>
        <v>3.86</v>
      </c>
      <c r="M11" s="151">
        <f t="shared" si="0"/>
        <v>210</v>
      </c>
      <c r="N11" s="151">
        <f t="shared" si="0"/>
        <v>0.4</v>
      </c>
      <c r="O11" s="151">
        <f t="shared" si="0"/>
        <v>339.23999999999995</v>
      </c>
      <c r="P11" s="151">
        <f t="shared" si="0"/>
        <v>405.78999999999996</v>
      </c>
      <c r="Q11" s="151">
        <f t="shared" si="0"/>
        <v>102</v>
      </c>
      <c r="R11" s="151">
        <f t="shared" si="0"/>
        <v>3.54</v>
      </c>
      <c r="S11" s="151">
        <f t="shared" si="0"/>
        <v>769.40000000000009</v>
      </c>
      <c r="T11" s="151">
        <f t="shared" si="0"/>
        <v>2.733E-2</v>
      </c>
      <c r="U11" s="151">
        <f t="shared" si="0"/>
        <v>7.8300000000000002E-3</v>
      </c>
      <c r="V11" s="151">
        <f t="shared" si="0"/>
        <v>3.11</v>
      </c>
      <c r="W11" s="19"/>
    </row>
    <row r="12" spans="1:23" ht="33.75" customHeight="1" x14ac:dyDescent="0.3">
      <c r="A12" s="42"/>
      <c r="B12" s="42"/>
      <c r="C12" s="41"/>
      <c r="D12" s="60" t="s">
        <v>17</v>
      </c>
      <c r="E12" s="67"/>
      <c r="F12" s="70"/>
      <c r="G12" s="70"/>
      <c r="H12" s="70"/>
      <c r="I12" s="53">
        <f>I11/23.5</f>
        <v>33.896595744680852</v>
      </c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9"/>
    </row>
    <row r="13" spans="1:23" ht="33.75" customHeight="1" x14ac:dyDescent="0.3">
      <c r="A13" s="42" t="s">
        <v>3</v>
      </c>
      <c r="B13" s="42">
        <v>10</v>
      </c>
      <c r="C13" s="41" t="s">
        <v>15</v>
      </c>
      <c r="D13" s="41" t="s">
        <v>86</v>
      </c>
      <c r="E13" s="65">
        <v>60</v>
      </c>
      <c r="F13" s="70">
        <v>0.49</v>
      </c>
      <c r="G13" s="70">
        <v>5.55</v>
      </c>
      <c r="H13" s="70">
        <v>1.51</v>
      </c>
      <c r="I13" s="48">
        <v>53.28</v>
      </c>
      <c r="J13" s="150">
        <v>0.02</v>
      </c>
      <c r="K13" s="150">
        <v>0.02</v>
      </c>
      <c r="L13" s="150">
        <v>7.9</v>
      </c>
      <c r="M13" s="150">
        <v>20</v>
      </c>
      <c r="N13" s="150">
        <v>0</v>
      </c>
      <c r="O13" s="150">
        <v>18.73</v>
      </c>
      <c r="P13" s="150">
        <v>25.25</v>
      </c>
      <c r="Q13" s="150">
        <v>9.35</v>
      </c>
      <c r="R13" s="150">
        <v>0.37</v>
      </c>
      <c r="S13" s="150">
        <v>114.23</v>
      </c>
      <c r="T13" s="150">
        <v>0</v>
      </c>
      <c r="U13" s="150">
        <v>0</v>
      </c>
      <c r="V13" s="150">
        <v>0</v>
      </c>
      <c r="W13" s="19"/>
    </row>
    <row r="14" spans="1:23" ht="33.75" customHeight="1" x14ac:dyDescent="0.3">
      <c r="A14" s="42"/>
      <c r="B14" s="42">
        <v>40</v>
      </c>
      <c r="C14" s="59" t="s">
        <v>5</v>
      </c>
      <c r="D14" s="59" t="s">
        <v>66</v>
      </c>
      <c r="E14" s="42">
        <v>200</v>
      </c>
      <c r="F14" s="71">
        <v>4.9400000000000004</v>
      </c>
      <c r="G14" s="71">
        <v>4.7</v>
      </c>
      <c r="H14" s="71">
        <v>13.19</v>
      </c>
      <c r="I14" s="50">
        <v>114.69</v>
      </c>
      <c r="J14" s="149">
        <v>0.04</v>
      </c>
      <c r="K14" s="149">
        <v>0.05</v>
      </c>
      <c r="L14" s="149">
        <v>3.38</v>
      </c>
      <c r="M14" s="149">
        <v>140</v>
      </c>
      <c r="N14" s="149">
        <v>0</v>
      </c>
      <c r="O14" s="149">
        <v>16.55</v>
      </c>
      <c r="P14" s="149">
        <v>61</v>
      </c>
      <c r="Q14" s="149">
        <v>18.53</v>
      </c>
      <c r="R14" s="149">
        <v>0.74</v>
      </c>
      <c r="S14" s="149">
        <v>155.46</v>
      </c>
      <c r="T14" s="149">
        <v>2E-3</v>
      </c>
      <c r="U14" s="149">
        <v>2E-3</v>
      </c>
      <c r="V14" s="149">
        <v>0.04</v>
      </c>
      <c r="W14" s="19"/>
    </row>
    <row r="15" spans="1:23" ht="33.75" customHeight="1" x14ac:dyDescent="0.3">
      <c r="A15" s="42"/>
      <c r="B15" s="42">
        <v>194</v>
      </c>
      <c r="C15" s="41" t="s">
        <v>6</v>
      </c>
      <c r="D15" s="59" t="s">
        <v>95</v>
      </c>
      <c r="E15" s="42">
        <v>90</v>
      </c>
      <c r="F15" s="70">
        <v>16.690000000000001</v>
      </c>
      <c r="G15" s="70">
        <v>13.86</v>
      </c>
      <c r="H15" s="70">
        <v>10.69</v>
      </c>
      <c r="I15" s="48">
        <v>234.91</v>
      </c>
      <c r="J15" s="4">
        <v>0.08</v>
      </c>
      <c r="K15" s="4">
        <v>0.12</v>
      </c>
      <c r="L15" s="4">
        <v>1.08</v>
      </c>
      <c r="M15" s="4">
        <v>20</v>
      </c>
      <c r="N15" s="4">
        <v>0.04</v>
      </c>
      <c r="O15" s="4">
        <v>26.61</v>
      </c>
      <c r="P15" s="4">
        <v>140.63</v>
      </c>
      <c r="Q15" s="4">
        <v>18.5</v>
      </c>
      <c r="R15" s="4">
        <v>1.21</v>
      </c>
      <c r="S15" s="4">
        <v>197.66</v>
      </c>
      <c r="T15" s="4">
        <v>4.0000000000000001E-3</v>
      </c>
      <c r="U15" s="4">
        <v>1E-3</v>
      </c>
      <c r="V15" s="4">
        <v>0.1</v>
      </c>
      <c r="W15" s="19"/>
    </row>
    <row r="16" spans="1:23" ht="33.75" customHeight="1" x14ac:dyDescent="0.3">
      <c r="A16" s="67"/>
      <c r="B16" s="79">
        <v>64</v>
      </c>
      <c r="C16" s="79" t="s">
        <v>41</v>
      </c>
      <c r="D16" s="63" t="s">
        <v>55</v>
      </c>
      <c r="E16" s="38">
        <v>150</v>
      </c>
      <c r="F16" s="84">
        <v>6.45</v>
      </c>
      <c r="G16" s="84">
        <v>4.05</v>
      </c>
      <c r="H16" s="84">
        <v>40.200000000000003</v>
      </c>
      <c r="I16" s="126">
        <v>223.65</v>
      </c>
      <c r="J16" s="152">
        <v>0.08</v>
      </c>
      <c r="K16" s="152">
        <v>0.2</v>
      </c>
      <c r="L16" s="152">
        <v>0</v>
      </c>
      <c r="M16" s="152">
        <v>30</v>
      </c>
      <c r="N16" s="152">
        <v>0.11</v>
      </c>
      <c r="O16" s="152">
        <v>13.05</v>
      </c>
      <c r="P16" s="152">
        <v>58.34</v>
      </c>
      <c r="Q16" s="152">
        <v>22.53</v>
      </c>
      <c r="R16" s="152">
        <v>1.25</v>
      </c>
      <c r="S16" s="152">
        <v>1.1000000000000001</v>
      </c>
      <c r="T16" s="152">
        <v>0</v>
      </c>
      <c r="U16" s="152">
        <v>0</v>
      </c>
      <c r="V16" s="152">
        <v>0</v>
      </c>
      <c r="W16" s="19"/>
    </row>
    <row r="17" spans="1:23" ht="33.75" customHeight="1" x14ac:dyDescent="0.3">
      <c r="A17" s="67"/>
      <c r="B17" s="42">
        <v>102</v>
      </c>
      <c r="C17" s="41" t="s">
        <v>14</v>
      </c>
      <c r="D17" s="41" t="s">
        <v>60</v>
      </c>
      <c r="E17" s="42">
        <v>200</v>
      </c>
      <c r="F17" s="70">
        <v>0.83</v>
      </c>
      <c r="G17" s="70">
        <v>0.04</v>
      </c>
      <c r="H17" s="70">
        <v>15.16</v>
      </c>
      <c r="I17" s="48">
        <v>64.22</v>
      </c>
      <c r="J17" s="150">
        <v>0.01</v>
      </c>
      <c r="K17" s="150">
        <v>0.03</v>
      </c>
      <c r="L17" s="150">
        <v>0.27</v>
      </c>
      <c r="M17" s="150">
        <v>60</v>
      </c>
      <c r="N17" s="150">
        <v>0</v>
      </c>
      <c r="O17" s="150">
        <v>24.15</v>
      </c>
      <c r="P17" s="150">
        <v>21.59</v>
      </c>
      <c r="Q17" s="150">
        <v>15.53</v>
      </c>
      <c r="R17" s="150">
        <v>0.49</v>
      </c>
      <c r="S17" s="150">
        <v>242.47</v>
      </c>
      <c r="T17" s="150">
        <v>1E-3</v>
      </c>
      <c r="U17" s="150">
        <v>0</v>
      </c>
      <c r="V17" s="150">
        <v>0.01</v>
      </c>
      <c r="W17" s="19"/>
    </row>
    <row r="18" spans="1:23" ht="33.75" customHeight="1" x14ac:dyDescent="0.3">
      <c r="A18" s="67"/>
      <c r="B18" s="71">
        <v>119</v>
      </c>
      <c r="C18" s="41" t="s">
        <v>10</v>
      </c>
      <c r="D18" s="41" t="s">
        <v>47</v>
      </c>
      <c r="E18" s="42">
        <v>30</v>
      </c>
      <c r="F18" s="70">
        <v>2.2799999999999998</v>
      </c>
      <c r="G18" s="70">
        <v>0.24</v>
      </c>
      <c r="H18" s="70">
        <v>14.76</v>
      </c>
      <c r="I18" s="52">
        <v>70.5</v>
      </c>
      <c r="J18" s="6">
        <v>0.03</v>
      </c>
      <c r="K18" s="6">
        <v>0.01</v>
      </c>
      <c r="L18" s="6">
        <v>0</v>
      </c>
      <c r="M18" s="6">
        <v>0</v>
      </c>
      <c r="N18" s="6">
        <v>0</v>
      </c>
      <c r="O18" s="6">
        <v>6</v>
      </c>
      <c r="P18" s="6">
        <v>19.5</v>
      </c>
      <c r="Q18" s="6">
        <v>4.2</v>
      </c>
      <c r="R18" s="6">
        <v>0.33</v>
      </c>
      <c r="S18" s="6">
        <v>27.9</v>
      </c>
      <c r="T18" s="6">
        <v>1E-3</v>
      </c>
      <c r="U18" s="6">
        <v>2E-3</v>
      </c>
      <c r="V18" s="6">
        <v>4.3499999999999996</v>
      </c>
    </row>
    <row r="19" spans="1:23" ht="33.75" customHeight="1" x14ac:dyDescent="0.3">
      <c r="A19" s="67"/>
      <c r="B19" s="42">
        <v>120</v>
      </c>
      <c r="C19" s="41" t="s">
        <v>11</v>
      </c>
      <c r="D19" s="41" t="s">
        <v>39</v>
      </c>
      <c r="E19" s="42">
        <v>20</v>
      </c>
      <c r="F19" s="70">
        <v>1.32</v>
      </c>
      <c r="G19" s="70">
        <v>0.24</v>
      </c>
      <c r="H19" s="70">
        <v>8.0399999999999991</v>
      </c>
      <c r="I19" s="52">
        <v>39.6</v>
      </c>
      <c r="J19" s="6">
        <v>0.03</v>
      </c>
      <c r="K19" s="6">
        <v>0.02</v>
      </c>
      <c r="L19" s="6">
        <v>0</v>
      </c>
      <c r="M19" s="6">
        <v>0</v>
      </c>
      <c r="N19" s="6">
        <v>0</v>
      </c>
      <c r="O19" s="6">
        <v>5.8</v>
      </c>
      <c r="P19" s="6">
        <v>30</v>
      </c>
      <c r="Q19" s="6">
        <v>9.4</v>
      </c>
      <c r="R19" s="6">
        <v>0.78</v>
      </c>
      <c r="S19" s="6">
        <v>47</v>
      </c>
      <c r="T19" s="6">
        <v>1E-3</v>
      </c>
      <c r="U19" s="6">
        <v>1E-3</v>
      </c>
      <c r="V19" s="6">
        <v>0</v>
      </c>
    </row>
    <row r="20" spans="1:23" ht="33.75" customHeight="1" x14ac:dyDescent="0.3">
      <c r="A20" s="67"/>
      <c r="B20" s="42"/>
      <c r="C20" s="41"/>
      <c r="D20" s="60" t="s">
        <v>16</v>
      </c>
      <c r="E20" s="66">
        <f>SUM(E13:E19)</f>
        <v>750</v>
      </c>
      <c r="F20" s="107">
        <f>F13+F14+F16+F17+F18+F19</f>
        <v>16.309999999999999</v>
      </c>
      <c r="G20" s="107">
        <f t="shared" ref="G20:H20" si="1">G13+G14+G16+G17+G18+G19</f>
        <v>14.82</v>
      </c>
      <c r="H20" s="107">
        <f t="shared" si="1"/>
        <v>92.860000000000014</v>
      </c>
      <c r="I20" s="55">
        <f>SUM(I13:I19)</f>
        <v>800.85</v>
      </c>
      <c r="J20" s="6">
        <f t="shared" ref="J20:V20" si="2">J13+J14+J16+J17+J18+J19</f>
        <v>0.21000000000000002</v>
      </c>
      <c r="K20" s="6">
        <f t="shared" si="2"/>
        <v>0.33000000000000007</v>
      </c>
      <c r="L20" s="6">
        <f t="shared" si="2"/>
        <v>11.55</v>
      </c>
      <c r="M20" s="6">
        <f t="shared" si="2"/>
        <v>250</v>
      </c>
      <c r="N20" s="6">
        <f t="shared" si="2"/>
        <v>0.11</v>
      </c>
      <c r="O20" s="6">
        <f t="shared" si="2"/>
        <v>84.279999999999987</v>
      </c>
      <c r="P20" s="6">
        <f t="shared" si="2"/>
        <v>215.68</v>
      </c>
      <c r="Q20" s="6">
        <f t="shared" si="2"/>
        <v>79.540000000000006</v>
      </c>
      <c r="R20" s="6">
        <f t="shared" si="2"/>
        <v>3.96</v>
      </c>
      <c r="S20" s="6">
        <f t="shared" si="2"/>
        <v>588.16</v>
      </c>
      <c r="T20" s="6">
        <f t="shared" si="2"/>
        <v>5.0000000000000001E-3</v>
      </c>
      <c r="U20" s="6">
        <f t="shared" si="2"/>
        <v>5.0000000000000001E-3</v>
      </c>
      <c r="V20" s="6">
        <f t="shared" si="2"/>
        <v>4.3999999999999995</v>
      </c>
    </row>
    <row r="21" spans="1:23" ht="33.75" customHeight="1" x14ac:dyDescent="0.3">
      <c r="A21" s="67"/>
      <c r="B21" s="67"/>
      <c r="C21" s="68"/>
      <c r="D21" s="60" t="s">
        <v>17</v>
      </c>
      <c r="E21" s="42"/>
      <c r="F21" s="42"/>
      <c r="G21" s="42"/>
      <c r="H21" s="42"/>
      <c r="I21" s="57">
        <f>I20/23.5</f>
        <v>34.078723404255321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3" ht="33.75" customHeight="1" x14ac:dyDescent="0.3">
      <c r="A22" s="42" t="s">
        <v>112</v>
      </c>
      <c r="B22" s="42"/>
      <c r="C22" s="42" t="s">
        <v>113</v>
      </c>
      <c r="D22" s="59" t="s">
        <v>114</v>
      </c>
      <c r="E22" s="42">
        <v>50</v>
      </c>
      <c r="F22" s="70">
        <v>2.72</v>
      </c>
      <c r="G22" s="70">
        <v>1.93</v>
      </c>
      <c r="H22" s="70">
        <v>30.83</v>
      </c>
      <c r="I22" s="52">
        <v>237.19</v>
      </c>
      <c r="J22" s="6">
        <v>0.03</v>
      </c>
      <c r="K22" s="6">
        <v>0</v>
      </c>
      <c r="L22" s="6">
        <v>0.03</v>
      </c>
      <c r="M22" s="6">
        <v>7.04</v>
      </c>
      <c r="N22" s="6">
        <v>0</v>
      </c>
      <c r="O22" s="6">
        <v>9.74</v>
      </c>
      <c r="P22" s="6">
        <v>22</v>
      </c>
      <c r="Q22" s="6">
        <v>2.81</v>
      </c>
      <c r="R22" s="6">
        <v>0.43</v>
      </c>
      <c r="S22" s="6">
        <v>0</v>
      </c>
      <c r="T22" s="6">
        <v>0</v>
      </c>
      <c r="U22" s="6">
        <v>0</v>
      </c>
      <c r="V22" s="6">
        <v>0</v>
      </c>
    </row>
    <row r="23" spans="1:23" ht="33.75" customHeight="1" x14ac:dyDescent="0.3">
      <c r="A23" s="42"/>
      <c r="B23" s="42">
        <v>114</v>
      </c>
      <c r="C23" s="42" t="s">
        <v>38</v>
      </c>
      <c r="D23" s="59" t="s">
        <v>44</v>
      </c>
      <c r="E23" s="42">
        <v>200</v>
      </c>
      <c r="F23" s="70">
        <v>0.2</v>
      </c>
      <c r="G23" s="70">
        <v>0</v>
      </c>
      <c r="H23" s="70">
        <v>11</v>
      </c>
      <c r="I23" s="48">
        <v>44.8</v>
      </c>
      <c r="J23" s="6">
        <v>0</v>
      </c>
      <c r="K23" s="6">
        <v>0</v>
      </c>
      <c r="L23" s="6">
        <v>0.08</v>
      </c>
      <c r="M23" s="6">
        <v>0</v>
      </c>
      <c r="N23" s="6">
        <v>0</v>
      </c>
      <c r="O23" s="6">
        <v>13.56</v>
      </c>
      <c r="P23" s="6">
        <v>7.66</v>
      </c>
      <c r="Q23" s="6">
        <v>4.08</v>
      </c>
      <c r="R23" s="6">
        <v>0.8</v>
      </c>
      <c r="S23" s="6">
        <v>0.68</v>
      </c>
      <c r="T23" s="6">
        <v>0</v>
      </c>
      <c r="U23" s="6">
        <v>0</v>
      </c>
      <c r="V23" s="6">
        <v>0</v>
      </c>
    </row>
    <row r="24" spans="1:23" ht="33.75" customHeight="1" x14ac:dyDescent="0.3">
      <c r="A24" s="67"/>
      <c r="B24" s="42">
        <v>21</v>
      </c>
      <c r="C24" s="42" t="s">
        <v>15</v>
      </c>
      <c r="D24" s="59" t="s">
        <v>115</v>
      </c>
      <c r="E24" s="42">
        <v>200</v>
      </c>
      <c r="F24" s="70">
        <v>2.02</v>
      </c>
      <c r="G24" s="70">
        <v>0.83</v>
      </c>
      <c r="H24" s="70">
        <v>34.869999999999997</v>
      </c>
      <c r="I24" s="48">
        <v>114.62</v>
      </c>
      <c r="J24" s="6">
        <v>0</v>
      </c>
      <c r="K24" s="6">
        <v>0</v>
      </c>
      <c r="L24" s="6">
        <v>20.51</v>
      </c>
      <c r="M24" s="6">
        <v>0</v>
      </c>
      <c r="N24" s="6">
        <v>0</v>
      </c>
      <c r="O24" s="6">
        <v>53.8</v>
      </c>
      <c r="P24" s="6">
        <v>0</v>
      </c>
      <c r="Q24" s="6">
        <v>28.28</v>
      </c>
      <c r="R24" s="6">
        <v>2.2799999999999998</v>
      </c>
      <c r="S24" s="6">
        <v>0</v>
      </c>
      <c r="T24" s="6">
        <v>0</v>
      </c>
      <c r="U24" s="6">
        <v>0</v>
      </c>
      <c r="V24" s="6">
        <v>0</v>
      </c>
    </row>
    <row r="25" spans="1:23" ht="33.75" customHeight="1" x14ac:dyDescent="0.3">
      <c r="A25" s="67"/>
      <c r="B25" s="42"/>
      <c r="C25" s="42"/>
      <c r="D25" s="61" t="s">
        <v>16</v>
      </c>
      <c r="E25" s="66">
        <f>SUM(E22:E24)</f>
        <v>450</v>
      </c>
      <c r="F25" s="107">
        <f>F22+F24</f>
        <v>4.74</v>
      </c>
      <c r="G25" s="107">
        <f t="shared" ref="G25:V25" si="3">G22+G24</f>
        <v>2.76</v>
      </c>
      <c r="H25" s="107">
        <f t="shared" si="3"/>
        <v>65.699999999999989</v>
      </c>
      <c r="I25" s="55">
        <f>I22+I24+I23</f>
        <v>396.61</v>
      </c>
      <c r="J25" s="6">
        <f t="shared" si="3"/>
        <v>0.03</v>
      </c>
      <c r="K25" s="6">
        <f t="shared" si="3"/>
        <v>0</v>
      </c>
      <c r="L25" s="6">
        <f t="shared" si="3"/>
        <v>20.540000000000003</v>
      </c>
      <c r="M25" s="6">
        <f t="shared" si="3"/>
        <v>7.04</v>
      </c>
      <c r="N25" s="6">
        <f t="shared" si="3"/>
        <v>0</v>
      </c>
      <c r="O25" s="6">
        <f t="shared" si="3"/>
        <v>63.54</v>
      </c>
      <c r="P25" s="6">
        <f t="shared" si="3"/>
        <v>22</v>
      </c>
      <c r="Q25" s="6">
        <f t="shared" si="3"/>
        <v>31.09</v>
      </c>
      <c r="R25" s="6">
        <f t="shared" si="3"/>
        <v>2.71</v>
      </c>
      <c r="S25" s="6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</row>
    <row r="26" spans="1:23" ht="33.75" customHeight="1" x14ac:dyDescent="0.3">
      <c r="A26" s="67"/>
      <c r="B26" s="67"/>
      <c r="C26" s="67"/>
      <c r="D26" s="61" t="s">
        <v>17</v>
      </c>
      <c r="E26" s="67"/>
      <c r="F26" s="42"/>
      <c r="G26" s="42"/>
      <c r="H26" s="42"/>
      <c r="I26" s="54">
        <f>I25*100/2350</f>
        <v>16.877021276595745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3" ht="33.75" customHeight="1" x14ac:dyDescent="0.3">
      <c r="A27" s="42" t="s">
        <v>116</v>
      </c>
      <c r="B27" s="79">
        <v>86</v>
      </c>
      <c r="C27" s="79" t="s">
        <v>6</v>
      </c>
      <c r="D27" s="63" t="s">
        <v>59</v>
      </c>
      <c r="E27" s="38">
        <v>240</v>
      </c>
      <c r="F27" s="83">
        <v>20.88</v>
      </c>
      <c r="G27" s="83">
        <v>8.8800000000000008</v>
      </c>
      <c r="H27" s="83">
        <v>24.48</v>
      </c>
      <c r="I27" s="140">
        <v>428.64</v>
      </c>
      <c r="J27" s="140">
        <v>0.21</v>
      </c>
      <c r="K27" s="140">
        <v>0.22</v>
      </c>
      <c r="L27" s="140">
        <v>11.16</v>
      </c>
      <c r="M27" s="140">
        <v>24</v>
      </c>
      <c r="N27" s="140">
        <v>0</v>
      </c>
      <c r="O27" s="140">
        <v>37.65</v>
      </c>
      <c r="P27" s="140">
        <v>237.07</v>
      </c>
      <c r="Q27" s="140">
        <v>53.66</v>
      </c>
      <c r="R27" s="140">
        <v>3.04</v>
      </c>
      <c r="S27" s="140">
        <v>971.5</v>
      </c>
      <c r="T27" s="140">
        <v>1.4E-2</v>
      </c>
      <c r="U27" s="140">
        <v>5.0000000000000001E-4</v>
      </c>
      <c r="V27" s="140">
        <v>0.12</v>
      </c>
    </row>
    <row r="28" spans="1:23" ht="33.75" customHeight="1" x14ac:dyDescent="0.3">
      <c r="A28" s="42"/>
      <c r="B28" s="95">
        <v>119</v>
      </c>
      <c r="C28" s="153" t="s">
        <v>10</v>
      </c>
      <c r="D28" s="110" t="s">
        <v>47</v>
      </c>
      <c r="E28" s="74">
        <v>20</v>
      </c>
      <c r="F28" s="81">
        <v>1.52</v>
      </c>
      <c r="G28" s="81">
        <v>0.16</v>
      </c>
      <c r="H28" s="81">
        <v>9.84</v>
      </c>
      <c r="I28" s="99">
        <v>47</v>
      </c>
      <c r="J28" s="116">
        <v>0.02</v>
      </c>
      <c r="K28" s="116">
        <v>0.01</v>
      </c>
      <c r="L28" s="116">
        <v>0</v>
      </c>
      <c r="M28" s="116">
        <v>0</v>
      </c>
      <c r="N28" s="116">
        <v>0</v>
      </c>
      <c r="O28" s="116">
        <v>4</v>
      </c>
      <c r="P28" s="116">
        <v>13</v>
      </c>
      <c r="Q28" s="116">
        <v>2.8</v>
      </c>
      <c r="R28" s="116">
        <v>0.22</v>
      </c>
      <c r="S28" s="116">
        <v>18.600000000000001</v>
      </c>
      <c r="T28" s="116">
        <v>1E-3</v>
      </c>
      <c r="U28" s="116">
        <v>1E-3</v>
      </c>
      <c r="V28" s="116">
        <v>2.9</v>
      </c>
    </row>
    <row r="29" spans="1:23" ht="33.75" customHeight="1" x14ac:dyDescent="0.3">
      <c r="A29" s="42"/>
      <c r="B29" s="42"/>
      <c r="C29" s="42" t="s">
        <v>117</v>
      </c>
      <c r="D29" s="41" t="s">
        <v>118</v>
      </c>
      <c r="E29" s="42">
        <v>200</v>
      </c>
      <c r="F29" s="71">
        <v>5.6</v>
      </c>
      <c r="G29" s="71">
        <v>5</v>
      </c>
      <c r="H29" s="71">
        <v>22</v>
      </c>
      <c r="I29" s="50">
        <v>156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6"/>
    </row>
    <row r="30" spans="1:23" ht="33.75" customHeight="1" x14ac:dyDescent="0.3">
      <c r="A30" s="67"/>
      <c r="B30" s="42">
        <v>518</v>
      </c>
      <c r="C30" s="42" t="s">
        <v>14</v>
      </c>
      <c r="D30" s="59" t="s">
        <v>119</v>
      </c>
      <c r="E30" s="42">
        <v>200</v>
      </c>
      <c r="F30" s="70">
        <v>0.51</v>
      </c>
      <c r="G30" s="70">
        <v>0</v>
      </c>
      <c r="H30" s="70">
        <v>33</v>
      </c>
      <c r="I30" s="52">
        <v>125</v>
      </c>
      <c r="J30" s="6">
        <v>0.04</v>
      </c>
      <c r="K30" s="6">
        <v>0</v>
      </c>
      <c r="L30" s="6">
        <v>4</v>
      </c>
      <c r="M30" s="6">
        <v>0</v>
      </c>
      <c r="N30" s="6">
        <v>0</v>
      </c>
      <c r="O30" s="6">
        <v>10.4</v>
      </c>
      <c r="P30" s="6">
        <v>30</v>
      </c>
      <c r="Q30" s="6">
        <v>24</v>
      </c>
      <c r="R30" s="6">
        <v>0.2</v>
      </c>
      <c r="S30" s="6">
        <v>0</v>
      </c>
      <c r="T30" s="6">
        <v>0</v>
      </c>
      <c r="U30" s="6">
        <v>0</v>
      </c>
      <c r="V30" s="6">
        <v>0</v>
      </c>
    </row>
    <row r="31" spans="1:23" ht="33.75" customHeight="1" x14ac:dyDescent="0.3">
      <c r="A31" s="67"/>
      <c r="B31" s="42"/>
      <c r="C31" s="42"/>
      <c r="D31" s="61" t="s">
        <v>16</v>
      </c>
      <c r="E31" s="66">
        <f>SUM(E27:E30)</f>
        <v>660</v>
      </c>
      <c r="F31" s="66">
        <f t="shared" ref="F31:V31" si="4">SUM(F27:F30)</f>
        <v>28.51</v>
      </c>
      <c r="G31" s="66">
        <f t="shared" si="4"/>
        <v>14.040000000000001</v>
      </c>
      <c r="H31" s="66">
        <f t="shared" si="4"/>
        <v>89.32</v>
      </c>
      <c r="I31" s="51">
        <f t="shared" si="4"/>
        <v>756.64</v>
      </c>
      <c r="J31" s="28">
        <f t="shared" si="4"/>
        <v>0.26999999999999996</v>
      </c>
      <c r="K31" s="28">
        <f t="shared" si="4"/>
        <v>0.23</v>
      </c>
      <c r="L31" s="28">
        <f t="shared" si="4"/>
        <v>15.16</v>
      </c>
      <c r="M31" s="28">
        <f t="shared" si="4"/>
        <v>24</v>
      </c>
      <c r="N31" s="28">
        <f t="shared" si="4"/>
        <v>0</v>
      </c>
      <c r="O31" s="28">
        <f t="shared" si="4"/>
        <v>52.05</v>
      </c>
      <c r="P31" s="28">
        <f t="shared" si="4"/>
        <v>280.07</v>
      </c>
      <c r="Q31" s="28">
        <f t="shared" si="4"/>
        <v>80.459999999999994</v>
      </c>
      <c r="R31" s="28">
        <f t="shared" si="4"/>
        <v>3.4600000000000004</v>
      </c>
      <c r="S31" s="28">
        <f t="shared" si="4"/>
        <v>990.1</v>
      </c>
      <c r="T31" s="28">
        <f t="shared" si="4"/>
        <v>1.4999999999999999E-2</v>
      </c>
      <c r="U31" s="28">
        <f t="shared" si="4"/>
        <v>1.5E-3</v>
      </c>
      <c r="V31" s="28">
        <f t="shared" si="4"/>
        <v>3.02</v>
      </c>
    </row>
    <row r="32" spans="1:23" ht="33.75" customHeight="1" x14ac:dyDescent="0.3">
      <c r="A32" s="67"/>
      <c r="B32" s="67"/>
      <c r="C32" s="67"/>
      <c r="D32" s="61" t="s">
        <v>17</v>
      </c>
      <c r="E32" s="67">
        <v>0</v>
      </c>
      <c r="F32" s="42"/>
      <c r="G32" s="42"/>
      <c r="H32" s="42"/>
      <c r="I32" s="54">
        <f>I31*100/2350</f>
        <v>32.197446808510641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9" ht="33.75" customHeight="1" x14ac:dyDescent="0.3">
      <c r="A33" s="72"/>
      <c r="B33" s="72"/>
      <c r="C33" s="62"/>
      <c r="D33" s="62"/>
      <c r="E33" s="62">
        <f>E31+E25+E20+E11</f>
        <v>2446</v>
      </c>
      <c r="F33" s="62"/>
      <c r="G33" s="62"/>
      <c r="H33" s="62"/>
      <c r="I33" s="133">
        <f>I32++I26+I21+I12</f>
        <v>117.04978723404257</v>
      </c>
    </row>
    <row r="34" spans="1:9" ht="22.5" x14ac:dyDescent="0.3">
      <c r="A34" s="72"/>
      <c r="B34" s="72"/>
      <c r="C34" s="62"/>
      <c r="D34" s="62"/>
      <c r="E34" s="62"/>
      <c r="F34" s="62"/>
      <c r="G34" s="62"/>
      <c r="H34" s="62"/>
    </row>
    <row r="35" spans="1:9" ht="22.5" x14ac:dyDescent="0.3">
      <c r="A35" s="72"/>
      <c r="B35" s="72"/>
      <c r="C35" s="62"/>
      <c r="D35" s="62"/>
      <c r="E35" s="62"/>
      <c r="F35" s="62"/>
      <c r="G35" s="62"/>
      <c r="H35" s="62"/>
    </row>
    <row r="36" spans="1:9" ht="22.5" x14ac:dyDescent="0.3">
      <c r="A36" s="72"/>
      <c r="B36" s="72"/>
      <c r="C36" s="62"/>
      <c r="D36" s="62"/>
      <c r="E36" s="62"/>
      <c r="F36" s="62"/>
      <c r="G36" s="62"/>
      <c r="H36" s="62"/>
    </row>
    <row r="37" spans="1:9" ht="22.5" x14ac:dyDescent="0.3">
      <c r="A37" s="72"/>
      <c r="B37" s="72"/>
      <c r="C37" s="62"/>
      <c r="D37" s="62"/>
      <c r="E37" s="62"/>
      <c r="F37" s="62"/>
      <c r="G37" s="62"/>
      <c r="H37" s="62"/>
    </row>
    <row r="38" spans="1:9" ht="22.5" x14ac:dyDescent="0.3">
      <c r="A38" s="72"/>
      <c r="B38" s="72"/>
      <c r="C38" s="62"/>
      <c r="D38" s="62"/>
      <c r="E38" s="62"/>
      <c r="F38" s="62"/>
      <c r="G38" s="62"/>
      <c r="H38" s="62"/>
    </row>
    <row r="39" spans="1:9" ht="22.5" x14ac:dyDescent="0.3">
      <c r="A39" s="72"/>
      <c r="B39" s="72"/>
      <c r="C39" s="62"/>
      <c r="D39" s="62"/>
      <c r="E39" s="62"/>
      <c r="F39" s="62"/>
      <c r="G39" s="62"/>
      <c r="H39" s="62"/>
    </row>
    <row r="40" spans="1:9" ht="23.25" x14ac:dyDescent="0.35">
      <c r="A40" s="72"/>
      <c r="B40" s="72"/>
      <c r="C40" s="62"/>
      <c r="D40" s="58" t="s">
        <v>135</v>
      </c>
      <c r="E40" s="62"/>
      <c r="F40" s="62"/>
      <c r="G40" s="62"/>
      <c r="H40" s="62"/>
    </row>
    <row r="41" spans="1:9" ht="23.25" x14ac:dyDescent="0.35">
      <c r="A41" s="72"/>
      <c r="B41" s="72"/>
      <c r="C41" s="62"/>
      <c r="D41" s="58"/>
      <c r="E41" s="62"/>
      <c r="F41" s="62"/>
      <c r="G41" s="62"/>
      <c r="H41" s="62"/>
    </row>
    <row r="42" spans="1:9" ht="23.25" x14ac:dyDescent="0.35">
      <c r="A42" s="72"/>
      <c r="B42" s="72"/>
      <c r="C42" s="62"/>
      <c r="D42" s="58" t="s">
        <v>136</v>
      </c>
      <c r="E42" s="62"/>
      <c r="F42" s="62"/>
      <c r="G42" s="62"/>
      <c r="H42" s="62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0"/>
  <sheetViews>
    <sheetView view="pageBreakPreview" zoomScale="40" zoomScaleNormal="80" zoomScaleSheetLayoutView="40" workbookViewId="0">
      <selection activeCell="R19" sqref="R19"/>
    </sheetView>
  </sheetViews>
  <sheetFormatPr defaultRowHeight="22.5" x14ac:dyDescent="0.3"/>
  <cols>
    <col min="1" max="2" width="13.5703125" style="20" customWidth="1"/>
    <col min="3" max="3" width="13.5703125" style="18" customWidth="1"/>
    <col min="4" max="4" width="57.7109375" style="62" customWidth="1"/>
    <col min="5" max="22" width="10" style="18" customWidth="1"/>
    <col min="23" max="16384" width="9.140625" style="18"/>
  </cols>
  <sheetData>
    <row r="2" spans="1:25" ht="33" x14ac:dyDescent="0.45">
      <c r="A2" s="15"/>
      <c r="B2" s="15"/>
      <c r="C2" s="16"/>
      <c r="D2" s="11" t="s">
        <v>133</v>
      </c>
      <c r="E2" s="17" t="s">
        <v>34</v>
      </c>
      <c r="F2" s="17">
        <v>2</v>
      </c>
      <c r="I2" s="130" t="s">
        <v>145</v>
      </c>
      <c r="J2" s="15"/>
    </row>
    <row r="3" spans="1:25" ht="7.5" customHeight="1" x14ac:dyDescent="0.3"/>
    <row r="4" spans="1:25" ht="33" customHeight="1" x14ac:dyDescent="0.2">
      <c r="A4" s="288" t="s">
        <v>0</v>
      </c>
      <c r="B4" s="286" t="s">
        <v>134</v>
      </c>
      <c r="C4" s="288" t="s">
        <v>35</v>
      </c>
      <c r="D4" s="286" t="s">
        <v>33</v>
      </c>
      <c r="E4" s="286" t="s">
        <v>22</v>
      </c>
      <c r="F4" s="286" t="s">
        <v>18</v>
      </c>
      <c r="G4" s="286"/>
      <c r="H4" s="286"/>
      <c r="I4" s="13" t="s">
        <v>19</v>
      </c>
      <c r="J4" s="286" t="s">
        <v>20</v>
      </c>
      <c r="K4" s="286"/>
      <c r="L4" s="287"/>
      <c r="M4" s="287"/>
      <c r="N4" s="287"/>
      <c r="O4" s="286" t="s">
        <v>21</v>
      </c>
      <c r="P4" s="286"/>
      <c r="Q4" s="286"/>
      <c r="R4" s="286"/>
      <c r="S4" s="286"/>
      <c r="T4" s="286"/>
      <c r="U4" s="286"/>
      <c r="V4" s="286"/>
    </row>
    <row r="5" spans="1:25" ht="33" customHeight="1" x14ac:dyDescent="0.2">
      <c r="A5" s="288"/>
      <c r="B5" s="286"/>
      <c r="C5" s="288"/>
      <c r="D5" s="286"/>
      <c r="E5" s="286"/>
      <c r="F5" s="175" t="s">
        <v>23</v>
      </c>
      <c r="G5" s="175" t="s">
        <v>24</v>
      </c>
      <c r="H5" s="175" t="s">
        <v>25</v>
      </c>
      <c r="I5" s="13" t="s">
        <v>26</v>
      </c>
      <c r="J5" s="175" t="s">
        <v>27</v>
      </c>
      <c r="K5" s="175" t="s">
        <v>72</v>
      </c>
      <c r="L5" s="175" t="s">
        <v>28</v>
      </c>
      <c r="M5" s="175" t="s">
        <v>73</v>
      </c>
      <c r="N5" s="175" t="s">
        <v>74</v>
      </c>
      <c r="O5" s="175" t="s">
        <v>29</v>
      </c>
      <c r="P5" s="175" t="s">
        <v>30</v>
      </c>
      <c r="Q5" s="175" t="s">
        <v>31</v>
      </c>
      <c r="R5" s="175" t="s">
        <v>32</v>
      </c>
      <c r="S5" s="175" t="s">
        <v>75</v>
      </c>
      <c r="T5" s="175" t="s">
        <v>76</v>
      </c>
      <c r="U5" s="175" t="s">
        <v>77</v>
      </c>
      <c r="V5" s="175" t="s">
        <v>78</v>
      </c>
    </row>
    <row r="6" spans="1:25" ht="30.75" customHeight="1" x14ac:dyDescent="0.2">
      <c r="A6" s="5" t="s">
        <v>2</v>
      </c>
      <c r="B6" s="5">
        <v>2</v>
      </c>
      <c r="C6" s="207" t="s">
        <v>15</v>
      </c>
      <c r="D6" s="207" t="s">
        <v>103</v>
      </c>
      <c r="E6" s="5">
        <v>15</v>
      </c>
      <c r="F6" s="6">
        <v>0.12</v>
      </c>
      <c r="G6" s="6">
        <v>10.88</v>
      </c>
      <c r="H6" s="6">
        <v>0.19</v>
      </c>
      <c r="I6" s="6">
        <v>99.15</v>
      </c>
      <c r="J6" s="6">
        <v>0</v>
      </c>
      <c r="K6" s="6">
        <v>0.02</v>
      </c>
      <c r="L6" s="6">
        <v>0</v>
      </c>
      <c r="M6" s="6">
        <v>70</v>
      </c>
      <c r="N6" s="6">
        <v>0.19</v>
      </c>
      <c r="O6" s="6">
        <v>3.6</v>
      </c>
      <c r="P6" s="6">
        <v>4.5</v>
      </c>
      <c r="Q6" s="6">
        <v>0</v>
      </c>
      <c r="R6" s="6">
        <v>0.03</v>
      </c>
      <c r="S6" s="6">
        <v>4.5</v>
      </c>
      <c r="T6" s="6">
        <v>0</v>
      </c>
      <c r="U6" s="6">
        <v>0</v>
      </c>
      <c r="V6" s="6">
        <v>0</v>
      </c>
    </row>
    <row r="7" spans="1:25" ht="30.75" customHeight="1" x14ac:dyDescent="0.2">
      <c r="A7" s="5"/>
      <c r="B7" s="5">
        <v>253</v>
      </c>
      <c r="C7" s="208" t="s">
        <v>52</v>
      </c>
      <c r="D7" s="208" t="s">
        <v>71</v>
      </c>
      <c r="E7" s="5">
        <v>150</v>
      </c>
      <c r="F7" s="29">
        <v>4.3</v>
      </c>
      <c r="G7" s="29">
        <v>4.24</v>
      </c>
      <c r="H7" s="29">
        <v>18.77</v>
      </c>
      <c r="I7" s="29">
        <v>129.54</v>
      </c>
      <c r="J7" s="29">
        <v>0.11</v>
      </c>
      <c r="K7" s="29">
        <v>0.06</v>
      </c>
      <c r="L7" s="29">
        <v>0</v>
      </c>
      <c r="M7" s="29">
        <v>10</v>
      </c>
      <c r="N7" s="29">
        <v>0.06</v>
      </c>
      <c r="O7" s="29">
        <v>8.69</v>
      </c>
      <c r="P7" s="29">
        <v>94.9</v>
      </c>
      <c r="Q7" s="29">
        <v>62.72</v>
      </c>
      <c r="R7" s="29">
        <v>2.12</v>
      </c>
      <c r="S7" s="29">
        <v>114.82</v>
      </c>
      <c r="T7" s="29">
        <v>1E-3</v>
      </c>
      <c r="U7" s="29">
        <v>1E-3</v>
      </c>
      <c r="V7" s="29">
        <v>0.01</v>
      </c>
    </row>
    <row r="8" spans="1:25" ht="30.75" customHeight="1" x14ac:dyDescent="0.2">
      <c r="A8" s="5"/>
      <c r="B8" s="209">
        <v>196</v>
      </c>
      <c r="C8" s="210" t="s">
        <v>51</v>
      </c>
      <c r="D8" s="211" t="s">
        <v>80</v>
      </c>
      <c r="E8" s="209">
        <v>150</v>
      </c>
      <c r="F8" s="113">
        <v>25.34</v>
      </c>
      <c r="G8" s="113">
        <v>11.2</v>
      </c>
      <c r="H8" s="113">
        <v>29.53</v>
      </c>
      <c r="I8" s="113">
        <v>322.83</v>
      </c>
      <c r="J8" s="113">
        <v>0.06</v>
      </c>
      <c r="K8" s="113">
        <v>0.3</v>
      </c>
      <c r="L8" s="113">
        <v>0.27</v>
      </c>
      <c r="M8" s="113">
        <v>50</v>
      </c>
      <c r="N8" s="113">
        <v>0.27</v>
      </c>
      <c r="O8" s="113">
        <v>198.91</v>
      </c>
      <c r="P8" s="113">
        <v>267.88</v>
      </c>
      <c r="Q8" s="113">
        <v>36.64</v>
      </c>
      <c r="R8" s="113">
        <v>1.19</v>
      </c>
      <c r="S8" s="113">
        <v>156.19999999999999</v>
      </c>
      <c r="T8" s="113">
        <v>8.9999999999999993E-3</v>
      </c>
      <c r="U8" s="113">
        <v>3.1E-2</v>
      </c>
      <c r="V8" s="113">
        <v>0.04</v>
      </c>
    </row>
    <row r="9" spans="1:25" ht="30.75" customHeight="1" x14ac:dyDescent="0.2">
      <c r="A9" s="5"/>
      <c r="B9" s="5">
        <v>104</v>
      </c>
      <c r="C9" s="208" t="s">
        <v>14</v>
      </c>
      <c r="D9" s="208" t="s">
        <v>155</v>
      </c>
      <c r="E9" s="5">
        <v>200</v>
      </c>
      <c r="F9" s="6">
        <v>0</v>
      </c>
      <c r="G9" s="6">
        <v>0</v>
      </c>
      <c r="H9" s="6">
        <v>14.16</v>
      </c>
      <c r="I9" s="6">
        <v>55.48</v>
      </c>
      <c r="J9" s="6">
        <v>0.09</v>
      </c>
      <c r="K9" s="6">
        <v>0.1</v>
      </c>
      <c r="L9" s="6">
        <v>2.94</v>
      </c>
      <c r="M9" s="6">
        <v>80</v>
      </c>
      <c r="N9" s="6">
        <v>0.96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</row>
    <row r="10" spans="1:25" ht="30.75" customHeight="1" x14ac:dyDescent="0.2">
      <c r="A10" s="5"/>
      <c r="B10" s="29">
        <v>119</v>
      </c>
      <c r="C10" s="208" t="s">
        <v>10</v>
      </c>
      <c r="D10" s="208" t="s">
        <v>47</v>
      </c>
      <c r="E10" s="5">
        <v>25</v>
      </c>
      <c r="F10" s="6">
        <v>1.9</v>
      </c>
      <c r="G10" s="6">
        <v>0.2</v>
      </c>
      <c r="H10" s="6">
        <v>12.3</v>
      </c>
      <c r="I10" s="30">
        <v>58.75</v>
      </c>
      <c r="J10" s="6">
        <v>0.03</v>
      </c>
      <c r="K10" s="6">
        <v>0.01</v>
      </c>
      <c r="L10" s="6">
        <v>0</v>
      </c>
      <c r="M10" s="6">
        <v>0</v>
      </c>
      <c r="N10" s="6">
        <v>0</v>
      </c>
      <c r="O10" s="6">
        <v>5</v>
      </c>
      <c r="P10" s="6">
        <v>16.25</v>
      </c>
      <c r="Q10" s="6">
        <v>3.5</v>
      </c>
      <c r="R10" s="6">
        <v>0.28000000000000003</v>
      </c>
      <c r="S10" s="6">
        <v>23.25</v>
      </c>
      <c r="T10" s="6">
        <v>1E-3</v>
      </c>
      <c r="U10" s="6">
        <v>1E-3</v>
      </c>
      <c r="V10" s="6">
        <v>3.63</v>
      </c>
    </row>
    <row r="11" spans="1:25" ht="30.75" customHeight="1" x14ac:dyDescent="0.2">
      <c r="A11" s="5"/>
      <c r="B11" s="5">
        <v>120</v>
      </c>
      <c r="C11" s="208" t="s">
        <v>11</v>
      </c>
      <c r="D11" s="208" t="s">
        <v>39</v>
      </c>
      <c r="E11" s="5">
        <v>20</v>
      </c>
      <c r="F11" s="6">
        <v>1.32</v>
      </c>
      <c r="G11" s="6">
        <v>0.24</v>
      </c>
      <c r="H11" s="6">
        <v>8.0399999999999991</v>
      </c>
      <c r="I11" s="30">
        <v>39.6</v>
      </c>
      <c r="J11" s="6">
        <v>0.03</v>
      </c>
      <c r="K11" s="6">
        <v>0.02</v>
      </c>
      <c r="L11" s="6">
        <v>0</v>
      </c>
      <c r="M11" s="6">
        <v>0</v>
      </c>
      <c r="N11" s="6">
        <v>0</v>
      </c>
      <c r="O11" s="6">
        <v>5.8</v>
      </c>
      <c r="P11" s="6">
        <v>30</v>
      </c>
      <c r="Q11" s="6">
        <v>9.4</v>
      </c>
      <c r="R11" s="6">
        <v>0.78</v>
      </c>
      <c r="S11" s="6">
        <v>47</v>
      </c>
      <c r="T11" s="6">
        <v>1E-3</v>
      </c>
      <c r="U11" s="6">
        <v>1E-3</v>
      </c>
      <c r="V11" s="6">
        <v>0</v>
      </c>
    </row>
    <row r="12" spans="1:25" ht="30.75" customHeight="1" x14ac:dyDescent="0.2">
      <c r="A12" s="5"/>
      <c r="B12" s="5"/>
      <c r="C12" s="208"/>
      <c r="D12" s="212" t="s">
        <v>16</v>
      </c>
      <c r="E12" s="28">
        <f t="shared" ref="E12:V12" si="0">E6+E7+E8+E9+E10+E11</f>
        <v>560</v>
      </c>
      <c r="F12" s="28">
        <f t="shared" si="0"/>
        <v>32.979999999999997</v>
      </c>
      <c r="G12" s="28">
        <f t="shared" si="0"/>
        <v>26.759999999999998</v>
      </c>
      <c r="H12" s="28">
        <f t="shared" si="0"/>
        <v>82.990000000000009</v>
      </c>
      <c r="I12" s="28">
        <f t="shared" si="0"/>
        <v>705.35</v>
      </c>
      <c r="J12" s="5">
        <f t="shared" si="0"/>
        <v>0.32000000000000006</v>
      </c>
      <c r="K12" s="5">
        <f t="shared" si="0"/>
        <v>0.51</v>
      </c>
      <c r="L12" s="5">
        <f t="shared" si="0"/>
        <v>3.21</v>
      </c>
      <c r="M12" s="5">
        <f t="shared" si="0"/>
        <v>210</v>
      </c>
      <c r="N12" s="5">
        <f t="shared" si="0"/>
        <v>1.48</v>
      </c>
      <c r="O12" s="5">
        <f t="shared" si="0"/>
        <v>222</v>
      </c>
      <c r="P12" s="5">
        <f t="shared" si="0"/>
        <v>413.53</v>
      </c>
      <c r="Q12" s="5">
        <f t="shared" si="0"/>
        <v>112.26</v>
      </c>
      <c r="R12" s="5">
        <f t="shared" si="0"/>
        <v>4.4000000000000004</v>
      </c>
      <c r="S12" s="5">
        <f t="shared" si="0"/>
        <v>345.77</v>
      </c>
      <c r="T12" s="5">
        <f t="shared" si="0"/>
        <v>1.2E-2</v>
      </c>
      <c r="U12" s="5">
        <f t="shared" si="0"/>
        <v>3.4000000000000002E-2</v>
      </c>
      <c r="V12" s="5">
        <f t="shared" si="0"/>
        <v>3.6799999999999997</v>
      </c>
    </row>
    <row r="13" spans="1:25" ht="30.75" customHeight="1" x14ac:dyDescent="0.2">
      <c r="A13" s="5"/>
      <c r="B13" s="5"/>
      <c r="C13" s="208"/>
      <c r="D13" s="212" t="s">
        <v>17</v>
      </c>
      <c r="E13" s="28"/>
      <c r="F13" s="213"/>
      <c r="G13" s="213"/>
      <c r="H13" s="213"/>
      <c r="I13" s="32">
        <f>I12/23.5</f>
        <v>30.014893617021279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5" ht="30.75" customHeight="1" x14ac:dyDescent="0.2">
      <c r="A14" s="5" t="s">
        <v>3</v>
      </c>
      <c r="B14" s="5">
        <v>135</v>
      </c>
      <c r="C14" s="207" t="s">
        <v>15</v>
      </c>
      <c r="D14" s="207" t="s">
        <v>90</v>
      </c>
      <c r="E14" s="5">
        <v>60</v>
      </c>
      <c r="F14" s="6">
        <v>1.2</v>
      </c>
      <c r="G14" s="6">
        <v>5.4</v>
      </c>
      <c r="H14" s="6">
        <v>5.16</v>
      </c>
      <c r="I14" s="6">
        <v>73.2</v>
      </c>
      <c r="J14" s="6">
        <v>0.01</v>
      </c>
      <c r="K14" s="6">
        <v>0.03</v>
      </c>
      <c r="L14" s="6">
        <v>4.2</v>
      </c>
      <c r="M14" s="6">
        <v>90</v>
      </c>
      <c r="N14" s="6">
        <v>0</v>
      </c>
      <c r="O14" s="6">
        <v>24.6</v>
      </c>
      <c r="P14" s="6">
        <v>40.200000000000003</v>
      </c>
      <c r="Q14" s="6">
        <v>21</v>
      </c>
      <c r="R14" s="6">
        <v>4.2</v>
      </c>
      <c r="S14" s="6">
        <v>189</v>
      </c>
      <c r="T14" s="6">
        <v>0</v>
      </c>
      <c r="U14" s="6">
        <v>0</v>
      </c>
      <c r="V14" s="6">
        <v>0</v>
      </c>
    </row>
    <row r="15" spans="1:25" ht="30.75" customHeight="1" x14ac:dyDescent="0.2">
      <c r="A15" s="5"/>
      <c r="B15" s="5">
        <v>36</v>
      </c>
      <c r="C15" s="208" t="s">
        <v>5</v>
      </c>
      <c r="D15" s="208" t="s">
        <v>40</v>
      </c>
      <c r="E15" s="5">
        <v>200</v>
      </c>
      <c r="F15" s="29">
        <v>4.9800000000000004</v>
      </c>
      <c r="G15" s="29">
        <v>6.07</v>
      </c>
      <c r="H15" s="29">
        <v>12.72</v>
      </c>
      <c r="I15" s="29">
        <v>125.51</v>
      </c>
      <c r="J15" s="29">
        <v>7.0000000000000007E-2</v>
      </c>
      <c r="K15" s="29">
        <v>0.08</v>
      </c>
      <c r="L15" s="29">
        <v>5.45</v>
      </c>
      <c r="M15" s="29">
        <v>100</v>
      </c>
      <c r="N15" s="29">
        <v>0.56000000000000005</v>
      </c>
      <c r="O15" s="29">
        <v>15.47</v>
      </c>
      <c r="P15" s="29">
        <v>82.47</v>
      </c>
      <c r="Q15" s="29">
        <v>21.33</v>
      </c>
      <c r="R15" s="29">
        <v>0.77</v>
      </c>
      <c r="S15" s="29">
        <v>361.18</v>
      </c>
      <c r="T15" s="29">
        <v>1.2E-2</v>
      </c>
      <c r="U15" s="29">
        <v>1E-3</v>
      </c>
      <c r="V15" s="29">
        <v>0.1</v>
      </c>
    </row>
    <row r="16" spans="1:25" ht="30.75" customHeight="1" x14ac:dyDescent="0.2">
      <c r="A16" s="31"/>
      <c r="B16" s="5">
        <v>259</v>
      </c>
      <c r="C16" s="208" t="s">
        <v>6</v>
      </c>
      <c r="D16" s="208" t="s">
        <v>108</v>
      </c>
      <c r="E16" s="5">
        <v>105</v>
      </c>
      <c r="F16" s="29">
        <v>12.38</v>
      </c>
      <c r="G16" s="29">
        <v>10.59</v>
      </c>
      <c r="H16" s="29">
        <v>16.84</v>
      </c>
      <c r="I16" s="29">
        <v>167.46</v>
      </c>
      <c r="J16" s="29">
        <v>0.04</v>
      </c>
      <c r="K16" s="29">
        <v>0.06</v>
      </c>
      <c r="L16" s="29">
        <v>2.88</v>
      </c>
      <c r="M16" s="29">
        <v>70</v>
      </c>
      <c r="N16" s="29">
        <v>0.02</v>
      </c>
      <c r="O16" s="29">
        <v>12.7</v>
      </c>
      <c r="P16" s="29">
        <v>145.38999999999999</v>
      </c>
      <c r="Q16" s="29">
        <v>71.95</v>
      </c>
      <c r="R16" s="29">
        <v>1.22</v>
      </c>
      <c r="S16" s="29">
        <v>105.04</v>
      </c>
      <c r="T16" s="29">
        <v>6.0000000000000001E-3</v>
      </c>
      <c r="U16" s="29">
        <v>7.0000000000000001E-3</v>
      </c>
      <c r="V16" s="29">
        <v>0.12</v>
      </c>
      <c r="X16" s="214"/>
      <c r="Y16" s="215"/>
    </row>
    <row r="17" spans="1:25" ht="30.75" customHeight="1" x14ac:dyDescent="0.2">
      <c r="A17" s="31"/>
      <c r="B17" s="5">
        <v>210</v>
      </c>
      <c r="C17" s="208" t="s">
        <v>52</v>
      </c>
      <c r="D17" s="208" t="s">
        <v>53</v>
      </c>
      <c r="E17" s="5">
        <v>150</v>
      </c>
      <c r="F17" s="29">
        <v>15.82</v>
      </c>
      <c r="G17" s="29">
        <v>4.22</v>
      </c>
      <c r="H17" s="29">
        <v>32.01</v>
      </c>
      <c r="I17" s="29">
        <v>226.19</v>
      </c>
      <c r="J17" s="29">
        <v>0.47</v>
      </c>
      <c r="K17" s="29">
        <v>0.11</v>
      </c>
      <c r="L17" s="29">
        <v>0</v>
      </c>
      <c r="M17" s="29">
        <v>20</v>
      </c>
      <c r="N17" s="29">
        <v>0.06</v>
      </c>
      <c r="O17" s="29">
        <v>59.52</v>
      </c>
      <c r="P17" s="29">
        <v>145.1</v>
      </c>
      <c r="Q17" s="6">
        <v>55.97</v>
      </c>
      <c r="R17" s="29">
        <v>4.46</v>
      </c>
      <c r="S17" s="29">
        <v>444.19</v>
      </c>
      <c r="T17" s="29">
        <v>3.0000000000000001E-3</v>
      </c>
      <c r="U17" s="6">
        <v>8.0000000000000002E-3</v>
      </c>
      <c r="V17" s="6">
        <v>0.02</v>
      </c>
      <c r="X17" s="214"/>
      <c r="Y17" s="215"/>
    </row>
    <row r="18" spans="1:25" ht="30.75" customHeight="1" x14ac:dyDescent="0.2">
      <c r="A18" s="31"/>
      <c r="B18" s="29">
        <v>216</v>
      </c>
      <c r="C18" s="208" t="s">
        <v>14</v>
      </c>
      <c r="D18" s="208" t="s">
        <v>82</v>
      </c>
      <c r="E18" s="31">
        <v>200</v>
      </c>
      <c r="F18" s="6">
        <v>0.25</v>
      </c>
      <c r="G18" s="6">
        <v>0</v>
      </c>
      <c r="H18" s="6">
        <v>12.73</v>
      </c>
      <c r="I18" s="6">
        <v>51.3</v>
      </c>
      <c r="J18" s="6">
        <v>0</v>
      </c>
      <c r="K18" s="6">
        <v>0</v>
      </c>
      <c r="L18" s="6">
        <v>4.3899999999999997</v>
      </c>
      <c r="M18" s="6">
        <v>0</v>
      </c>
      <c r="N18" s="6">
        <v>0</v>
      </c>
      <c r="O18" s="6">
        <v>0.32</v>
      </c>
      <c r="P18" s="6">
        <v>0</v>
      </c>
      <c r="Q18" s="6">
        <v>0</v>
      </c>
      <c r="R18" s="6">
        <v>0.03</v>
      </c>
      <c r="S18" s="6">
        <v>0.3</v>
      </c>
      <c r="T18" s="6">
        <v>0</v>
      </c>
      <c r="U18" s="6">
        <v>0</v>
      </c>
      <c r="V18" s="6">
        <v>0</v>
      </c>
      <c r="X18" s="214"/>
      <c r="Y18" s="215"/>
    </row>
    <row r="19" spans="1:25" ht="30.75" customHeight="1" x14ac:dyDescent="0.2">
      <c r="A19" s="31"/>
      <c r="B19" s="29">
        <v>119</v>
      </c>
      <c r="C19" s="208" t="s">
        <v>10</v>
      </c>
      <c r="D19" s="208" t="s">
        <v>47</v>
      </c>
      <c r="E19" s="5">
        <v>45</v>
      </c>
      <c r="F19" s="6">
        <v>3.42</v>
      </c>
      <c r="G19" s="6">
        <v>0.36</v>
      </c>
      <c r="H19" s="6">
        <v>22.14</v>
      </c>
      <c r="I19" s="30">
        <v>105.75</v>
      </c>
      <c r="J19" s="6">
        <v>0.05</v>
      </c>
      <c r="K19" s="6">
        <v>0.01</v>
      </c>
      <c r="L19" s="6">
        <v>0</v>
      </c>
      <c r="M19" s="6">
        <v>0</v>
      </c>
      <c r="N19" s="6">
        <v>0</v>
      </c>
      <c r="O19" s="6">
        <v>9</v>
      </c>
      <c r="P19" s="6">
        <v>29.25</v>
      </c>
      <c r="Q19" s="6">
        <v>6.3</v>
      </c>
      <c r="R19" s="6">
        <v>0.5</v>
      </c>
      <c r="S19" s="6">
        <v>41.85</v>
      </c>
      <c r="T19" s="6">
        <v>1E-3</v>
      </c>
      <c r="U19" s="6">
        <v>3.0000000000000001E-3</v>
      </c>
      <c r="V19" s="6">
        <v>6.53</v>
      </c>
      <c r="X19" s="215"/>
      <c r="Y19" s="215"/>
    </row>
    <row r="20" spans="1:25" ht="30.75" customHeight="1" x14ac:dyDescent="0.2">
      <c r="A20" s="31"/>
      <c r="B20" s="5">
        <v>120</v>
      </c>
      <c r="C20" s="208" t="s">
        <v>11</v>
      </c>
      <c r="D20" s="208" t="s">
        <v>39</v>
      </c>
      <c r="E20" s="5">
        <v>25</v>
      </c>
      <c r="F20" s="6">
        <v>1.65</v>
      </c>
      <c r="G20" s="6">
        <v>0.3</v>
      </c>
      <c r="H20" s="6">
        <v>10.050000000000001</v>
      </c>
      <c r="I20" s="30">
        <v>49.5</v>
      </c>
      <c r="J20" s="6">
        <v>0.04</v>
      </c>
      <c r="K20" s="6">
        <v>0.02</v>
      </c>
      <c r="L20" s="6">
        <v>0</v>
      </c>
      <c r="M20" s="6">
        <v>0</v>
      </c>
      <c r="N20" s="6">
        <v>0</v>
      </c>
      <c r="O20" s="6">
        <v>7.25</v>
      </c>
      <c r="P20" s="6">
        <v>37.5</v>
      </c>
      <c r="Q20" s="6">
        <v>11.75</v>
      </c>
      <c r="R20" s="6">
        <v>0.98</v>
      </c>
      <c r="S20" s="6">
        <v>58.75</v>
      </c>
      <c r="T20" s="6">
        <v>1E-3</v>
      </c>
      <c r="U20" s="6">
        <v>1E-3</v>
      </c>
      <c r="V20" s="6">
        <v>0</v>
      </c>
    </row>
    <row r="21" spans="1:25" ht="30.75" customHeight="1" x14ac:dyDescent="0.2">
      <c r="A21" s="31"/>
      <c r="B21" s="31"/>
      <c r="C21" s="216"/>
      <c r="D21" s="212" t="s">
        <v>16</v>
      </c>
      <c r="E21" s="5">
        <f t="shared" ref="E21:V21" si="1">E14+E15+E16+E17+E18+E19+E20</f>
        <v>785</v>
      </c>
      <c r="F21" s="5">
        <f t="shared" si="1"/>
        <v>39.700000000000003</v>
      </c>
      <c r="G21" s="5">
        <f t="shared" si="1"/>
        <v>26.94</v>
      </c>
      <c r="H21" s="5">
        <f t="shared" si="1"/>
        <v>111.64999999999999</v>
      </c>
      <c r="I21" s="5">
        <f t="shared" si="1"/>
        <v>798.91</v>
      </c>
      <c r="J21" s="5">
        <f t="shared" si="1"/>
        <v>0.68</v>
      </c>
      <c r="K21" s="5">
        <f t="shared" si="1"/>
        <v>0.31</v>
      </c>
      <c r="L21" s="5">
        <f t="shared" si="1"/>
        <v>16.920000000000002</v>
      </c>
      <c r="M21" s="5">
        <f t="shared" si="1"/>
        <v>280</v>
      </c>
      <c r="N21" s="5">
        <f t="shared" si="1"/>
        <v>0.64000000000000012</v>
      </c>
      <c r="O21" s="5">
        <f t="shared" si="1"/>
        <v>128.85999999999999</v>
      </c>
      <c r="P21" s="5">
        <f t="shared" si="1"/>
        <v>479.90999999999997</v>
      </c>
      <c r="Q21" s="5">
        <f t="shared" si="1"/>
        <v>188.3</v>
      </c>
      <c r="R21" s="5">
        <f t="shared" si="1"/>
        <v>12.16</v>
      </c>
      <c r="S21" s="5">
        <f t="shared" si="1"/>
        <v>1200.31</v>
      </c>
      <c r="T21" s="5">
        <f t="shared" si="1"/>
        <v>2.3000000000000003E-2</v>
      </c>
      <c r="U21" s="5">
        <f t="shared" si="1"/>
        <v>0.02</v>
      </c>
      <c r="V21" s="5">
        <f t="shared" si="1"/>
        <v>6.7700000000000005</v>
      </c>
    </row>
    <row r="22" spans="1:25" ht="30.75" customHeight="1" x14ac:dyDescent="0.2">
      <c r="A22" s="31"/>
      <c r="B22" s="31"/>
      <c r="C22" s="216"/>
      <c r="D22" s="212" t="s">
        <v>17</v>
      </c>
      <c r="E22" s="217"/>
      <c r="F22" s="5"/>
      <c r="G22" s="5"/>
      <c r="H22" s="5"/>
      <c r="I22" s="33">
        <f>I21/23.5</f>
        <v>33.996170212765954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5" ht="30.75" customHeight="1" x14ac:dyDescent="0.2">
      <c r="A23" s="5" t="s">
        <v>112</v>
      </c>
      <c r="B23" s="5"/>
      <c r="C23" s="5" t="s">
        <v>113</v>
      </c>
      <c r="D23" s="207" t="s">
        <v>114</v>
      </c>
      <c r="E23" s="5">
        <v>20</v>
      </c>
      <c r="F23" s="6">
        <v>0.17</v>
      </c>
      <c r="G23" s="6">
        <v>1.69</v>
      </c>
      <c r="H23" s="6">
        <v>14.9</v>
      </c>
      <c r="I23" s="30">
        <v>224</v>
      </c>
      <c r="J23" s="6">
        <v>0.02</v>
      </c>
      <c r="K23" s="6">
        <v>0</v>
      </c>
      <c r="L23" s="6">
        <v>0</v>
      </c>
      <c r="M23" s="6">
        <v>0</v>
      </c>
      <c r="N23" s="6">
        <v>0</v>
      </c>
      <c r="O23" s="6">
        <v>6</v>
      </c>
      <c r="P23" s="6">
        <v>14</v>
      </c>
      <c r="Q23" s="6">
        <v>0.5</v>
      </c>
      <c r="R23" s="6">
        <v>0.28999999999999998</v>
      </c>
      <c r="S23" s="6">
        <v>0</v>
      </c>
      <c r="T23" s="6">
        <v>0</v>
      </c>
      <c r="U23" s="6">
        <v>0</v>
      </c>
      <c r="V23" s="6">
        <v>0</v>
      </c>
    </row>
    <row r="24" spans="1:25" ht="30.75" customHeight="1" x14ac:dyDescent="0.2">
      <c r="A24" s="5"/>
      <c r="B24" s="5">
        <v>21</v>
      </c>
      <c r="C24" s="5" t="s">
        <v>15</v>
      </c>
      <c r="D24" s="207" t="s">
        <v>115</v>
      </c>
      <c r="E24" s="5">
        <v>200</v>
      </c>
      <c r="F24" s="6">
        <v>2.02</v>
      </c>
      <c r="G24" s="6">
        <v>0.83</v>
      </c>
      <c r="H24" s="6">
        <v>34.869999999999997</v>
      </c>
      <c r="I24" s="6">
        <v>114.62</v>
      </c>
      <c r="J24" s="6">
        <v>0</v>
      </c>
      <c r="K24" s="6">
        <v>0</v>
      </c>
      <c r="L24" s="6">
        <v>20.51</v>
      </c>
      <c r="M24" s="6">
        <v>0</v>
      </c>
      <c r="N24" s="6">
        <v>0</v>
      </c>
      <c r="O24" s="6">
        <v>53.8</v>
      </c>
      <c r="P24" s="6">
        <v>0</v>
      </c>
      <c r="Q24" s="6">
        <v>28.28</v>
      </c>
      <c r="R24" s="6">
        <v>2.2799999999999998</v>
      </c>
      <c r="S24" s="6">
        <v>0</v>
      </c>
      <c r="T24" s="6">
        <v>0</v>
      </c>
      <c r="U24" s="6">
        <v>0</v>
      </c>
      <c r="V24" s="6">
        <v>0</v>
      </c>
    </row>
    <row r="25" spans="1:25" ht="30.75" customHeight="1" x14ac:dyDescent="0.2">
      <c r="A25" s="5"/>
      <c r="B25" s="209">
        <v>114</v>
      </c>
      <c r="C25" s="209" t="s">
        <v>38</v>
      </c>
      <c r="D25" s="211" t="s">
        <v>44</v>
      </c>
      <c r="E25" s="218">
        <v>200</v>
      </c>
      <c r="F25" s="113">
        <v>0</v>
      </c>
      <c r="G25" s="113">
        <v>0</v>
      </c>
      <c r="H25" s="113">
        <v>7.27</v>
      </c>
      <c r="I25" s="113">
        <v>28.73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0.26</v>
      </c>
      <c r="P25" s="113">
        <v>0.03</v>
      </c>
      <c r="Q25" s="113">
        <v>0.03</v>
      </c>
      <c r="R25" s="113">
        <v>0.02</v>
      </c>
      <c r="S25" s="113">
        <v>0.28999999999999998</v>
      </c>
      <c r="T25" s="113">
        <v>0</v>
      </c>
      <c r="U25" s="113">
        <v>0</v>
      </c>
      <c r="V25" s="113">
        <v>0</v>
      </c>
    </row>
    <row r="26" spans="1:25" ht="30.75" customHeight="1" x14ac:dyDescent="0.2">
      <c r="A26" s="5"/>
      <c r="B26" s="5"/>
      <c r="C26" s="5"/>
      <c r="D26" s="219" t="s">
        <v>16</v>
      </c>
      <c r="E26" s="5">
        <f>SUM(E23:E25)</f>
        <v>420</v>
      </c>
      <c r="F26" s="6">
        <f>F23+F25</f>
        <v>0.17</v>
      </c>
      <c r="G26" s="6">
        <f t="shared" ref="G26:V26" si="2">G23+G25</f>
        <v>1.69</v>
      </c>
      <c r="H26" s="6">
        <f t="shared" si="2"/>
        <v>22.17</v>
      </c>
      <c r="I26" s="30">
        <f>SUM(I23:I25)</f>
        <v>367.35</v>
      </c>
      <c r="J26" s="6">
        <f t="shared" si="2"/>
        <v>0.02</v>
      </c>
      <c r="K26" s="6">
        <f t="shared" si="2"/>
        <v>0</v>
      </c>
      <c r="L26" s="6">
        <f t="shared" si="2"/>
        <v>0</v>
      </c>
      <c r="M26" s="6">
        <f t="shared" si="2"/>
        <v>0</v>
      </c>
      <c r="N26" s="6">
        <f t="shared" si="2"/>
        <v>0</v>
      </c>
      <c r="O26" s="6">
        <f t="shared" si="2"/>
        <v>6.26</v>
      </c>
      <c r="P26" s="6">
        <f t="shared" si="2"/>
        <v>14.03</v>
      </c>
      <c r="Q26" s="6">
        <f t="shared" si="2"/>
        <v>0.53</v>
      </c>
      <c r="R26" s="6">
        <f t="shared" si="2"/>
        <v>0.31</v>
      </c>
      <c r="S26" s="6">
        <f t="shared" si="2"/>
        <v>0.28999999999999998</v>
      </c>
      <c r="T26" s="6">
        <f t="shared" si="2"/>
        <v>0</v>
      </c>
      <c r="U26" s="6">
        <f t="shared" si="2"/>
        <v>0</v>
      </c>
      <c r="V26" s="6">
        <f t="shared" si="2"/>
        <v>0</v>
      </c>
    </row>
    <row r="27" spans="1:25" ht="30.75" customHeight="1" x14ac:dyDescent="0.2">
      <c r="A27" s="5"/>
      <c r="B27" s="5"/>
      <c r="C27" s="5"/>
      <c r="D27" s="219" t="s">
        <v>17</v>
      </c>
      <c r="E27" s="5"/>
      <c r="F27" s="5"/>
      <c r="G27" s="5"/>
      <c r="H27" s="5"/>
      <c r="I27" s="118">
        <f>I26/23.5</f>
        <v>15.631914893617022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5" ht="30.75" customHeight="1" x14ac:dyDescent="0.2">
      <c r="A28" s="5" t="s">
        <v>116</v>
      </c>
      <c r="B28" s="218">
        <v>258</v>
      </c>
      <c r="C28" s="220" t="s">
        <v>6</v>
      </c>
      <c r="D28" s="220" t="s">
        <v>110</v>
      </c>
      <c r="E28" s="218">
        <v>90</v>
      </c>
      <c r="F28" s="221">
        <v>12.53</v>
      </c>
      <c r="G28" s="221">
        <v>11.36</v>
      </c>
      <c r="H28" s="221">
        <v>5.98</v>
      </c>
      <c r="I28" s="221">
        <v>176.68</v>
      </c>
      <c r="J28" s="221">
        <v>0.06</v>
      </c>
      <c r="K28" s="221">
        <v>0.09</v>
      </c>
      <c r="L28" s="221">
        <v>1.2</v>
      </c>
      <c r="M28" s="221">
        <v>40</v>
      </c>
      <c r="N28" s="221">
        <v>0.03</v>
      </c>
      <c r="O28" s="221">
        <v>14.01</v>
      </c>
      <c r="P28" s="221">
        <v>112.18</v>
      </c>
      <c r="Q28" s="221">
        <v>17.440000000000001</v>
      </c>
      <c r="R28" s="221">
        <v>0.98</v>
      </c>
      <c r="S28" s="221">
        <v>168.57</v>
      </c>
      <c r="T28" s="221">
        <v>3.0000000000000001E-3</v>
      </c>
      <c r="U28" s="221">
        <v>1E-3</v>
      </c>
      <c r="V28" s="221">
        <v>0.08</v>
      </c>
    </row>
    <row r="29" spans="1:25" ht="30.75" customHeight="1" x14ac:dyDescent="0.2">
      <c r="A29" s="5"/>
      <c r="B29" s="222">
        <v>209</v>
      </c>
      <c r="C29" s="222" t="s">
        <v>52</v>
      </c>
      <c r="D29" s="223" t="s">
        <v>140</v>
      </c>
      <c r="E29" s="5">
        <v>150</v>
      </c>
      <c r="F29" s="6">
        <v>6.29</v>
      </c>
      <c r="G29" s="6">
        <v>13.41</v>
      </c>
      <c r="H29" s="6">
        <v>13.16</v>
      </c>
      <c r="I29" s="30">
        <v>171.66</v>
      </c>
      <c r="J29" s="6"/>
      <c r="K29" s="6">
        <v>0</v>
      </c>
      <c r="L29" s="6">
        <v>28.2</v>
      </c>
      <c r="M29" s="6">
        <v>0</v>
      </c>
      <c r="N29" s="6">
        <v>0</v>
      </c>
      <c r="O29" s="6">
        <v>183</v>
      </c>
      <c r="P29" s="6">
        <v>17.16</v>
      </c>
      <c r="Q29" s="6">
        <v>20.64</v>
      </c>
      <c r="R29" s="6">
        <v>0.97199999999999998</v>
      </c>
      <c r="S29" s="6">
        <v>0</v>
      </c>
      <c r="T29" s="6">
        <v>0</v>
      </c>
      <c r="U29" s="6">
        <v>0</v>
      </c>
      <c r="V29" s="6">
        <v>0</v>
      </c>
    </row>
    <row r="30" spans="1:25" s="225" customFormat="1" ht="30.75" customHeight="1" x14ac:dyDescent="0.2">
      <c r="A30" s="5"/>
      <c r="B30" s="222"/>
      <c r="C30" s="222" t="s">
        <v>117</v>
      </c>
      <c r="D30" s="224" t="s">
        <v>118</v>
      </c>
      <c r="E30" s="5">
        <v>200</v>
      </c>
      <c r="F30" s="29">
        <v>5.6</v>
      </c>
      <c r="G30" s="29">
        <v>5</v>
      </c>
      <c r="H30" s="29">
        <v>22</v>
      </c>
      <c r="I30" s="29">
        <v>156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6"/>
    </row>
    <row r="31" spans="1:25" s="225" customFormat="1" ht="30.75" customHeight="1" x14ac:dyDescent="0.2">
      <c r="A31" s="5"/>
      <c r="B31" s="222">
        <v>518</v>
      </c>
      <c r="C31" s="222" t="s">
        <v>14</v>
      </c>
      <c r="D31" s="223" t="s">
        <v>121</v>
      </c>
      <c r="E31" s="5">
        <v>200</v>
      </c>
      <c r="F31" s="6">
        <v>0.51</v>
      </c>
      <c r="G31" s="6">
        <v>0</v>
      </c>
      <c r="H31" s="6">
        <v>33</v>
      </c>
      <c r="I31" s="30">
        <v>125</v>
      </c>
      <c r="J31" s="6">
        <v>0.04</v>
      </c>
      <c r="K31" s="6">
        <v>0</v>
      </c>
      <c r="L31" s="6">
        <v>4</v>
      </c>
      <c r="M31" s="6">
        <v>0</v>
      </c>
      <c r="N31" s="6">
        <v>0</v>
      </c>
      <c r="O31" s="6">
        <v>10.4</v>
      </c>
      <c r="P31" s="6">
        <v>30</v>
      </c>
      <c r="Q31" s="6">
        <v>24</v>
      </c>
      <c r="R31" s="6">
        <v>0.2</v>
      </c>
      <c r="S31" s="6">
        <v>0</v>
      </c>
      <c r="T31" s="6">
        <v>0</v>
      </c>
      <c r="U31" s="6">
        <v>0</v>
      </c>
      <c r="V31" s="6">
        <v>0</v>
      </c>
    </row>
    <row r="32" spans="1:25" s="225" customFormat="1" ht="30.75" customHeight="1" x14ac:dyDescent="0.2">
      <c r="A32" s="5"/>
      <c r="B32" s="5"/>
      <c r="C32" s="5"/>
      <c r="D32" s="226" t="s">
        <v>16</v>
      </c>
      <c r="E32" s="5">
        <f>SUM(E28:E31)</f>
        <v>640</v>
      </c>
      <c r="F32" s="5">
        <f t="shared" ref="F32:V32" si="3">F28+F29+F31</f>
        <v>19.330000000000002</v>
      </c>
      <c r="G32" s="5">
        <f t="shared" si="3"/>
        <v>24.77</v>
      </c>
      <c r="H32" s="5">
        <f t="shared" si="3"/>
        <v>52.14</v>
      </c>
      <c r="I32" s="5">
        <f>SUM(I28:I31)</f>
        <v>629.34</v>
      </c>
      <c r="J32" s="5">
        <f t="shared" si="3"/>
        <v>0.1</v>
      </c>
      <c r="K32" s="5">
        <f t="shared" si="3"/>
        <v>0.09</v>
      </c>
      <c r="L32" s="5">
        <f t="shared" si="3"/>
        <v>33.4</v>
      </c>
      <c r="M32" s="5">
        <f t="shared" si="3"/>
        <v>40</v>
      </c>
      <c r="N32" s="5">
        <f t="shared" si="3"/>
        <v>0.03</v>
      </c>
      <c r="O32" s="5">
        <f t="shared" si="3"/>
        <v>207.41</v>
      </c>
      <c r="P32" s="5">
        <f t="shared" si="3"/>
        <v>159.34</v>
      </c>
      <c r="Q32" s="5">
        <f t="shared" si="3"/>
        <v>62.08</v>
      </c>
      <c r="R32" s="5">
        <f t="shared" si="3"/>
        <v>2.1520000000000001</v>
      </c>
      <c r="S32" s="5">
        <f t="shared" si="3"/>
        <v>168.57</v>
      </c>
      <c r="T32" s="5">
        <f t="shared" si="3"/>
        <v>3.0000000000000001E-3</v>
      </c>
      <c r="U32" s="5">
        <f t="shared" si="3"/>
        <v>1E-3</v>
      </c>
      <c r="V32" s="5">
        <f t="shared" si="3"/>
        <v>0.08</v>
      </c>
    </row>
    <row r="33" spans="1:22" s="225" customFormat="1" ht="30.75" customHeight="1" x14ac:dyDescent="0.2">
      <c r="A33" s="5"/>
      <c r="B33" s="5"/>
      <c r="C33" s="5"/>
      <c r="D33" s="226" t="s">
        <v>17</v>
      </c>
      <c r="E33" s="5">
        <v>0</v>
      </c>
      <c r="F33" s="5"/>
      <c r="G33" s="5"/>
      <c r="H33" s="5"/>
      <c r="I33" s="118">
        <f>I32/23.5</f>
        <v>26.780425531914894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s="228" customFormat="1" ht="30.75" customHeight="1" x14ac:dyDescent="0.2">
      <c r="A34" s="227"/>
      <c r="E34" s="228">
        <f>E32+E26+E21+E12</f>
        <v>2405</v>
      </c>
      <c r="I34" s="119">
        <f>I33+I27+I22+I13</f>
        <v>106.42340425531916</v>
      </c>
    </row>
    <row r="35" spans="1:22" s="62" customFormat="1" x14ac:dyDescent="0.3">
      <c r="A35" s="72"/>
      <c r="B35" s="72"/>
    </row>
    <row r="36" spans="1:22" s="62" customFormat="1" x14ac:dyDescent="0.3">
      <c r="A36" s="72"/>
      <c r="B36" s="72"/>
    </row>
    <row r="37" spans="1:22" s="62" customFormat="1" ht="23.25" x14ac:dyDescent="0.35">
      <c r="A37" s="72"/>
      <c r="B37" s="72"/>
      <c r="D37" s="58" t="s">
        <v>135</v>
      </c>
    </row>
    <row r="38" spans="1:22" s="62" customFormat="1" ht="23.25" x14ac:dyDescent="0.35">
      <c r="A38" s="72"/>
      <c r="B38" s="72"/>
      <c r="D38" s="58"/>
    </row>
    <row r="39" spans="1:22" s="62" customFormat="1" ht="23.25" x14ac:dyDescent="0.35">
      <c r="A39" s="72"/>
      <c r="B39" s="72"/>
      <c r="D39" s="58" t="s">
        <v>136</v>
      </c>
    </row>
    <row r="40" spans="1:22" s="62" customFormat="1" x14ac:dyDescent="0.3">
      <c r="A40" s="72"/>
      <c r="B40" s="72"/>
    </row>
  </sheetData>
  <mergeCells count="8">
    <mergeCell ref="J4:N4"/>
    <mergeCell ref="O4:V4"/>
    <mergeCell ref="C4:C5"/>
    <mergeCell ref="B4:B5"/>
    <mergeCell ref="A4:A5"/>
    <mergeCell ref="D4:D5"/>
    <mergeCell ref="E4:E5"/>
    <mergeCell ref="F4:H4"/>
  </mergeCells>
  <pageMargins left="0.25" right="0.25" top="0.75" bottom="0.75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45"/>
  <sheetViews>
    <sheetView view="pageBreakPreview" zoomScale="40" zoomScaleNormal="60" zoomScaleSheetLayoutView="40" workbookViewId="0">
      <selection activeCell="P28" sqref="P28"/>
    </sheetView>
  </sheetViews>
  <sheetFormatPr defaultRowHeight="22.5" x14ac:dyDescent="0.3"/>
  <cols>
    <col min="1" max="2" width="13.42578125" style="20" customWidth="1"/>
    <col min="3" max="3" width="13.42578125" style="18" customWidth="1"/>
    <col min="4" max="4" width="57.42578125" style="62" customWidth="1"/>
    <col min="5" max="22" width="9.28515625" style="18" customWidth="1"/>
    <col min="23" max="16384" width="9.140625" style="18"/>
  </cols>
  <sheetData>
    <row r="1" spans="1:22" ht="60.75" customHeight="1" x14ac:dyDescent="0.45">
      <c r="D1" s="11" t="s">
        <v>133</v>
      </c>
      <c r="E1" s="17" t="s">
        <v>34</v>
      </c>
      <c r="F1" s="17">
        <v>3</v>
      </c>
      <c r="I1" s="130" t="s">
        <v>145</v>
      </c>
    </row>
    <row r="2" spans="1:22" ht="12.75" customHeight="1" x14ac:dyDescent="0.3">
      <c r="A2" s="20">
        <v>3</v>
      </c>
    </row>
    <row r="3" spans="1:22" ht="29.25" customHeight="1" x14ac:dyDescent="0.2">
      <c r="A3" s="289" t="s">
        <v>0</v>
      </c>
      <c r="B3" s="291" t="s">
        <v>134</v>
      </c>
      <c r="C3" s="289" t="s">
        <v>35</v>
      </c>
      <c r="D3" s="291" t="s">
        <v>33</v>
      </c>
      <c r="E3" s="291" t="s">
        <v>22</v>
      </c>
      <c r="F3" s="294" t="s">
        <v>18</v>
      </c>
      <c r="G3" s="295"/>
      <c r="H3" s="296"/>
      <c r="I3" s="13" t="s">
        <v>19</v>
      </c>
      <c r="J3" s="286" t="s">
        <v>20</v>
      </c>
      <c r="K3" s="286"/>
      <c r="L3" s="287"/>
      <c r="M3" s="287"/>
      <c r="N3" s="287"/>
      <c r="O3" s="286" t="s">
        <v>21</v>
      </c>
      <c r="P3" s="286"/>
      <c r="Q3" s="286"/>
      <c r="R3" s="286"/>
      <c r="S3" s="286"/>
      <c r="T3" s="286"/>
      <c r="U3" s="286"/>
      <c r="V3" s="286"/>
    </row>
    <row r="4" spans="1:22" ht="29.25" customHeight="1" x14ac:dyDescent="0.2">
      <c r="A4" s="290"/>
      <c r="B4" s="292"/>
      <c r="C4" s="293"/>
      <c r="D4" s="292"/>
      <c r="E4" s="292"/>
      <c r="F4" s="176" t="s">
        <v>23</v>
      </c>
      <c r="G4" s="176" t="s">
        <v>24</v>
      </c>
      <c r="H4" s="176" t="s">
        <v>25</v>
      </c>
      <c r="I4" s="114" t="s">
        <v>26</v>
      </c>
      <c r="J4" s="176" t="s">
        <v>27</v>
      </c>
      <c r="K4" s="176" t="s">
        <v>72</v>
      </c>
      <c r="L4" s="176" t="s">
        <v>28</v>
      </c>
      <c r="M4" s="176" t="s">
        <v>73</v>
      </c>
      <c r="N4" s="176" t="s">
        <v>74</v>
      </c>
      <c r="O4" s="176" t="s">
        <v>29</v>
      </c>
      <c r="P4" s="176" t="s">
        <v>30</v>
      </c>
      <c r="Q4" s="176" t="s">
        <v>31</v>
      </c>
      <c r="R4" s="176" t="s">
        <v>32</v>
      </c>
      <c r="S4" s="176" t="s">
        <v>75</v>
      </c>
      <c r="T4" s="176" t="s">
        <v>76</v>
      </c>
      <c r="U4" s="176" t="s">
        <v>77</v>
      </c>
      <c r="V4" s="176" t="s">
        <v>78</v>
      </c>
    </row>
    <row r="5" spans="1:22" ht="27" customHeight="1" x14ac:dyDescent="0.2">
      <c r="A5" s="229" t="s">
        <v>2</v>
      </c>
      <c r="B5" s="209">
        <v>1</v>
      </c>
      <c r="C5" s="230" t="s">
        <v>15</v>
      </c>
      <c r="D5" s="230" t="s">
        <v>8</v>
      </c>
      <c r="E5" s="209">
        <v>15</v>
      </c>
      <c r="F5" s="113">
        <v>3.48</v>
      </c>
      <c r="G5" s="113">
        <v>4.43</v>
      </c>
      <c r="H5" s="113">
        <v>0</v>
      </c>
      <c r="I5" s="231">
        <v>54.6</v>
      </c>
      <c r="J5" s="117">
        <v>0.01</v>
      </c>
      <c r="K5" s="117">
        <v>0.05</v>
      </c>
      <c r="L5" s="117">
        <v>0.1</v>
      </c>
      <c r="M5" s="117">
        <v>40</v>
      </c>
      <c r="N5" s="117">
        <v>0.14000000000000001</v>
      </c>
      <c r="O5" s="117">
        <v>132</v>
      </c>
      <c r="P5" s="117">
        <v>75</v>
      </c>
      <c r="Q5" s="117">
        <v>5.25</v>
      </c>
      <c r="R5" s="117">
        <v>0.15</v>
      </c>
      <c r="S5" s="117">
        <v>13.2</v>
      </c>
      <c r="T5" s="117">
        <v>0</v>
      </c>
      <c r="U5" s="117">
        <v>0</v>
      </c>
      <c r="V5" s="117">
        <v>0</v>
      </c>
    </row>
    <row r="6" spans="1:22" ht="27" customHeight="1" x14ac:dyDescent="0.2">
      <c r="A6" s="229"/>
      <c r="B6" s="209">
        <v>2</v>
      </c>
      <c r="C6" s="230" t="s">
        <v>15</v>
      </c>
      <c r="D6" s="220" t="s">
        <v>103</v>
      </c>
      <c r="E6" s="209">
        <v>10</v>
      </c>
      <c r="F6" s="113">
        <v>0.08</v>
      </c>
      <c r="G6" s="113">
        <v>7.25</v>
      </c>
      <c r="H6" s="113">
        <v>0.13</v>
      </c>
      <c r="I6" s="231">
        <v>66.099999999999994</v>
      </c>
      <c r="J6" s="117">
        <v>0</v>
      </c>
      <c r="K6" s="117">
        <v>0.01</v>
      </c>
      <c r="L6" s="117">
        <v>0</v>
      </c>
      <c r="M6" s="117">
        <v>50</v>
      </c>
      <c r="N6" s="117">
        <v>0.13</v>
      </c>
      <c r="O6" s="117">
        <v>2.4</v>
      </c>
      <c r="P6" s="117">
        <v>3</v>
      </c>
      <c r="Q6" s="117">
        <v>0</v>
      </c>
      <c r="R6" s="117">
        <v>0.02</v>
      </c>
      <c r="S6" s="117">
        <v>3</v>
      </c>
      <c r="T6" s="117">
        <v>0</v>
      </c>
      <c r="U6" s="117">
        <v>1E-4</v>
      </c>
      <c r="V6" s="117">
        <v>0</v>
      </c>
    </row>
    <row r="7" spans="1:22" ht="27" customHeight="1" x14ac:dyDescent="0.2">
      <c r="A7" s="229"/>
      <c r="B7" s="209">
        <v>320</v>
      </c>
      <c r="C7" s="230" t="s">
        <v>51</v>
      </c>
      <c r="D7" s="220" t="s">
        <v>109</v>
      </c>
      <c r="E7" s="218">
        <v>205</v>
      </c>
      <c r="F7" s="113">
        <v>6.23</v>
      </c>
      <c r="G7" s="113">
        <v>7.14</v>
      </c>
      <c r="H7" s="113">
        <v>31.66</v>
      </c>
      <c r="I7" s="232">
        <v>215.55</v>
      </c>
      <c r="J7" s="117">
        <v>0.08</v>
      </c>
      <c r="K7" s="117">
        <v>0.22</v>
      </c>
      <c r="L7" s="117">
        <v>1.64</v>
      </c>
      <c r="M7" s="117">
        <v>30</v>
      </c>
      <c r="N7" s="117">
        <v>0.15</v>
      </c>
      <c r="O7" s="117">
        <v>186.44</v>
      </c>
      <c r="P7" s="117">
        <v>164.87</v>
      </c>
      <c r="Q7" s="117">
        <v>33.049999999999997</v>
      </c>
      <c r="R7" s="117">
        <v>0.43</v>
      </c>
      <c r="S7" s="117">
        <v>246.47</v>
      </c>
      <c r="T7" s="117">
        <v>1.4E-2</v>
      </c>
      <c r="U7" s="117">
        <v>6.0000000000000001E-3</v>
      </c>
      <c r="V7" s="117">
        <v>0.04</v>
      </c>
    </row>
    <row r="8" spans="1:22" ht="27" customHeight="1" x14ac:dyDescent="0.2">
      <c r="A8" s="229"/>
      <c r="B8" s="5">
        <v>98</v>
      </c>
      <c r="C8" s="208" t="s">
        <v>14</v>
      </c>
      <c r="D8" s="208" t="s">
        <v>13</v>
      </c>
      <c r="E8" s="5">
        <v>200</v>
      </c>
      <c r="F8" s="6">
        <v>0.37</v>
      </c>
      <c r="G8" s="6">
        <v>0</v>
      </c>
      <c r="H8" s="6">
        <v>14.85</v>
      </c>
      <c r="I8" s="30">
        <v>59.48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0.21</v>
      </c>
      <c r="P8" s="6">
        <v>0</v>
      </c>
      <c r="Q8" s="6">
        <v>0</v>
      </c>
      <c r="R8" s="6">
        <v>0.02</v>
      </c>
      <c r="S8" s="6">
        <v>0.2</v>
      </c>
      <c r="T8" s="6">
        <v>0</v>
      </c>
      <c r="U8" s="6">
        <v>0</v>
      </c>
      <c r="V8" s="29">
        <v>0</v>
      </c>
    </row>
    <row r="9" spans="1:22" ht="27" customHeight="1" x14ac:dyDescent="0.2">
      <c r="A9" s="229"/>
      <c r="B9" s="233" t="s">
        <v>91</v>
      </c>
      <c r="C9" s="234" t="s">
        <v>14</v>
      </c>
      <c r="D9" s="224" t="s">
        <v>141</v>
      </c>
      <c r="E9" s="222">
        <v>125</v>
      </c>
      <c r="F9" s="117">
        <v>8.25</v>
      </c>
      <c r="G9" s="117">
        <v>6.25</v>
      </c>
      <c r="H9" s="117">
        <v>22</v>
      </c>
      <c r="I9" s="117">
        <v>175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9"/>
    </row>
    <row r="10" spans="1:22" ht="27" customHeight="1" x14ac:dyDescent="0.2">
      <c r="A10" s="235"/>
      <c r="B10" s="236">
        <v>119</v>
      </c>
      <c r="C10" s="208" t="s">
        <v>10</v>
      </c>
      <c r="D10" s="208" t="s">
        <v>47</v>
      </c>
      <c r="E10" s="208">
        <v>20</v>
      </c>
      <c r="F10" s="237">
        <v>1.52</v>
      </c>
      <c r="G10" s="237">
        <v>0.16</v>
      </c>
      <c r="H10" s="237">
        <v>9.84</v>
      </c>
      <c r="I10" s="237">
        <v>47</v>
      </c>
      <c r="J10" s="237">
        <v>0.02</v>
      </c>
      <c r="K10" s="237">
        <v>0.01</v>
      </c>
      <c r="L10" s="237">
        <v>0</v>
      </c>
      <c r="M10" s="237">
        <v>0</v>
      </c>
      <c r="N10" s="237">
        <v>0</v>
      </c>
      <c r="O10" s="237">
        <v>4</v>
      </c>
      <c r="P10" s="237">
        <v>13</v>
      </c>
      <c r="Q10" s="237">
        <v>2.8</v>
      </c>
      <c r="R10" s="237">
        <v>0.22</v>
      </c>
      <c r="S10" s="237">
        <v>18.600000000000001</v>
      </c>
      <c r="T10" s="237">
        <v>1E-3</v>
      </c>
      <c r="U10" s="237">
        <v>1E-3</v>
      </c>
      <c r="V10" s="237">
        <v>2.9</v>
      </c>
    </row>
    <row r="11" spans="1:22" ht="27" customHeight="1" x14ac:dyDescent="0.2">
      <c r="A11" s="229"/>
      <c r="B11" s="5">
        <v>120</v>
      </c>
      <c r="C11" s="208" t="s">
        <v>11</v>
      </c>
      <c r="D11" s="208" t="s">
        <v>39</v>
      </c>
      <c r="E11" s="5">
        <v>20</v>
      </c>
      <c r="F11" s="6">
        <v>1.32</v>
      </c>
      <c r="G11" s="6">
        <v>0.24</v>
      </c>
      <c r="H11" s="6">
        <v>8.0399999999999991</v>
      </c>
      <c r="I11" s="30">
        <v>39.6</v>
      </c>
      <c r="J11" s="6">
        <v>0.03</v>
      </c>
      <c r="K11" s="6">
        <v>0.02</v>
      </c>
      <c r="L11" s="6">
        <v>0</v>
      </c>
      <c r="M11" s="6">
        <v>0</v>
      </c>
      <c r="N11" s="6">
        <v>0</v>
      </c>
      <c r="O11" s="6">
        <v>5.8</v>
      </c>
      <c r="P11" s="6">
        <v>30</v>
      </c>
      <c r="Q11" s="6">
        <v>9.4</v>
      </c>
      <c r="R11" s="6">
        <v>0.78</v>
      </c>
      <c r="S11" s="6">
        <v>47</v>
      </c>
      <c r="T11" s="6">
        <v>1E-3</v>
      </c>
      <c r="U11" s="6">
        <v>1E-3</v>
      </c>
      <c r="V11" s="6">
        <v>0</v>
      </c>
    </row>
    <row r="12" spans="1:22" ht="27" customHeight="1" x14ac:dyDescent="0.2">
      <c r="A12" s="5"/>
      <c r="B12" s="5"/>
      <c r="C12" s="208"/>
      <c r="D12" s="212" t="s">
        <v>16</v>
      </c>
      <c r="E12" s="28">
        <f>SUM(E5:E11)</f>
        <v>595</v>
      </c>
      <c r="F12" s="28">
        <f t="shared" ref="F12:I12" si="0">SUM(F5:F11)</f>
        <v>21.25</v>
      </c>
      <c r="G12" s="28">
        <f t="shared" si="0"/>
        <v>25.47</v>
      </c>
      <c r="H12" s="28">
        <f t="shared" si="0"/>
        <v>86.52000000000001</v>
      </c>
      <c r="I12" s="28">
        <f t="shared" si="0"/>
        <v>657.33</v>
      </c>
      <c r="J12" s="28">
        <f t="shared" ref="J12:V12" si="1">J11+J10+J8+J7+J6+J5</f>
        <v>0.14000000000000001</v>
      </c>
      <c r="K12" s="28">
        <f t="shared" si="1"/>
        <v>0.31</v>
      </c>
      <c r="L12" s="28">
        <f t="shared" si="1"/>
        <v>1.74</v>
      </c>
      <c r="M12" s="28">
        <f t="shared" si="1"/>
        <v>120</v>
      </c>
      <c r="N12" s="28">
        <f t="shared" si="1"/>
        <v>0.42000000000000004</v>
      </c>
      <c r="O12" s="28">
        <f t="shared" si="1"/>
        <v>330.85</v>
      </c>
      <c r="P12" s="28">
        <f t="shared" si="1"/>
        <v>285.87</v>
      </c>
      <c r="Q12" s="28">
        <f t="shared" si="1"/>
        <v>50.5</v>
      </c>
      <c r="R12" s="28">
        <f t="shared" si="1"/>
        <v>1.6199999999999999</v>
      </c>
      <c r="S12" s="28">
        <f t="shared" si="1"/>
        <v>328.46999999999997</v>
      </c>
      <c r="T12" s="28">
        <f t="shared" si="1"/>
        <v>1.6E-2</v>
      </c>
      <c r="U12" s="28">
        <f t="shared" si="1"/>
        <v>8.0999999999999996E-3</v>
      </c>
      <c r="V12" s="28">
        <f t="shared" si="1"/>
        <v>2.94</v>
      </c>
    </row>
    <row r="13" spans="1:22" ht="27" customHeight="1" x14ac:dyDescent="0.2">
      <c r="A13" s="5"/>
      <c r="B13" s="5"/>
      <c r="C13" s="208"/>
      <c r="D13" s="212" t="s">
        <v>17</v>
      </c>
      <c r="E13" s="5"/>
      <c r="F13" s="238"/>
      <c r="G13" s="238"/>
      <c r="H13" s="238"/>
      <c r="I13" s="239">
        <f>I12/23.5</f>
        <v>27.97148936170213</v>
      </c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</row>
    <row r="14" spans="1:22" ht="27" customHeight="1" x14ac:dyDescent="0.2">
      <c r="A14" s="5" t="s">
        <v>3</v>
      </c>
      <c r="B14" s="5">
        <v>28</v>
      </c>
      <c r="C14" s="208" t="s">
        <v>15</v>
      </c>
      <c r="D14" s="208" t="s">
        <v>101</v>
      </c>
      <c r="E14" s="240">
        <v>60</v>
      </c>
      <c r="F14" s="6">
        <v>0.48</v>
      </c>
      <c r="G14" s="6">
        <v>0.6</v>
      </c>
      <c r="H14" s="6">
        <v>1.56</v>
      </c>
      <c r="I14" s="6">
        <v>8.4</v>
      </c>
      <c r="J14" s="6">
        <v>0.02</v>
      </c>
      <c r="K14" s="6">
        <v>0.02</v>
      </c>
      <c r="L14" s="6">
        <v>6</v>
      </c>
      <c r="M14" s="6">
        <v>10</v>
      </c>
      <c r="N14" s="6">
        <v>0</v>
      </c>
      <c r="O14" s="6">
        <v>13.8</v>
      </c>
      <c r="P14" s="6">
        <v>25.2</v>
      </c>
      <c r="Q14" s="6">
        <v>8.4</v>
      </c>
      <c r="R14" s="6">
        <v>0.36</v>
      </c>
      <c r="S14" s="6">
        <v>117.6</v>
      </c>
      <c r="T14" s="6">
        <v>0</v>
      </c>
      <c r="U14" s="6">
        <v>0</v>
      </c>
      <c r="V14" s="6">
        <v>0</v>
      </c>
    </row>
    <row r="15" spans="1:22" ht="27" customHeight="1" x14ac:dyDescent="0.2">
      <c r="A15" s="5"/>
      <c r="B15" s="5">
        <v>33</v>
      </c>
      <c r="C15" s="208" t="s">
        <v>5</v>
      </c>
      <c r="D15" s="208" t="s">
        <v>49</v>
      </c>
      <c r="E15" s="5">
        <v>200</v>
      </c>
      <c r="F15" s="29">
        <v>6.2</v>
      </c>
      <c r="G15" s="29">
        <v>6.38</v>
      </c>
      <c r="H15" s="29">
        <v>12.3</v>
      </c>
      <c r="I15" s="29">
        <v>131.76</v>
      </c>
      <c r="J15" s="29">
        <v>7.0000000000000007E-2</v>
      </c>
      <c r="K15" s="29">
        <v>0.08</v>
      </c>
      <c r="L15" s="29">
        <v>5.17</v>
      </c>
      <c r="M15" s="29">
        <v>120</v>
      </c>
      <c r="N15" s="29">
        <v>0.02</v>
      </c>
      <c r="O15" s="29">
        <v>24.98</v>
      </c>
      <c r="P15" s="29">
        <v>89.85</v>
      </c>
      <c r="Q15" s="29">
        <v>24.24</v>
      </c>
      <c r="R15" s="29">
        <v>1.29</v>
      </c>
      <c r="S15" s="29">
        <v>375.02</v>
      </c>
      <c r="T15" s="29">
        <v>5.0000000000000001E-3</v>
      </c>
      <c r="U15" s="29">
        <v>1E-3</v>
      </c>
      <c r="V15" s="6">
        <v>0.04</v>
      </c>
    </row>
    <row r="16" spans="1:22" ht="27" customHeight="1" x14ac:dyDescent="0.2">
      <c r="A16" s="31"/>
      <c r="B16" s="5">
        <v>321</v>
      </c>
      <c r="C16" s="208" t="s">
        <v>6</v>
      </c>
      <c r="D16" s="208" t="s">
        <v>102</v>
      </c>
      <c r="E16" s="5">
        <v>90</v>
      </c>
      <c r="F16" s="6">
        <v>19.78</v>
      </c>
      <c r="G16" s="6">
        <v>24.51</v>
      </c>
      <c r="H16" s="6">
        <v>2.52</v>
      </c>
      <c r="I16" s="30">
        <v>312.27999999999997</v>
      </c>
      <c r="J16" s="6">
        <v>7.0000000000000007E-2</v>
      </c>
      <c r="K16" s="6">
        <v>0.21</v>
      </c>
      <c r="L16" s="6">
        <v>1.1599999999999999</v>
      </c>
      <c r="M16" s="6">
        <v>80</v>
      </c>
      <c r="N16" s="6">
        <v>0.28999999999999998</v>
      </c>
      <c r="O16" s="6">
        <v>201.57</v>
      </c>
      <c r="P16" s="6">
        <v>279.95</v>
      </c>
      <c r="Q16" s="6">
        <v>23.85</v>
      </c>
      <c r="R16" s="6">
        <v>1.1499999999999999</v>
      </c>
      <c r="S16" s="6">
        <v>232.16</v>
      </c>
      <c r="T16" s="6">
        <v>5.5999999999999999E-3</v>
      </c>
      <c r="U16" s="6">
        <v>2.47E-3</v>
      </c>
      <c r="V16" s="6">
        <v>0.1</v>
      </c>
    </row>
    <row r="17" spans="1:22" ht="27" customHeight="1" x14ac:dyDescent="0.2">
      <c r="A17" s="31"/>
      <c r="B17" s="233">
        <v>54</v>
      </c>
      <c r="C17" s="234" t="s">
        <v>41</v>
      </c>
      <c r="D17" s="234" t="s">
        <v>36</v>
      </c>
      <c r="E17" s="233">
        <v>180</v>
      </c>
      <c r="F17" s="117">
        <v>8.7100000000000009</v>
      </c>
      <c r="G17" s="117">
        <v>5.95</v>
      </c>
      <c r="H17" s="117">
        <v>38.11</v>
      </c>
      <c r="I17" s="117">
        <v>238.6</v>
      </c>
      <c r="J17" s="117">
        <v>0.23</v>
      </c>
      <c r="K17" s="117">
        <v>0.12</v>
      </c>
      <c r="L17" s="117">
        <v>0</v>
      </c>
      <c r="M17" s="117">
        <v>20</v>
      </c>
      <c r="N17" s="117">
        <v>0.08</v>
      </c>
      <c r="O17" s="117">
        <v>15.7</v>
      </c>
      <c r="P17" s="117">
        <v>191.66</v>
      </c>
      <c r="Q17" s="117">
        <v>127.46</v>
      </c>
      <c r="R17" s="117">
        <v>4.29</v>
      </c>
      <c r="S17" s="117">
        <v>232.4</v>
      </c>
      <c r="T17" s="117">
        <v>2E-3</v>
      </c>
      <c r="U17" s="117">
        <v>4.0000000000000001E-3</v>
      </c>
      <c r="V17" s="117">
        <v>0.01</v>
      </c>
    </row>
    <row r="18" spans="1:22" ht="27" customHeight="1" x14ac:dyDescent="0.2">
      <c r="A18" s="31"/>
      <c r="B18" s="209">
        <v>114</v>
      </c>
      <c r="C18" s="209" t="s">
        <v>38</v>
      </c>
      <c r="D18" s="211" t="s">
        <v>44</v>
      </c>
      <c r="E18" s="218">
        <v>200</v>
      </c>
      <c r="F18" s="113">
        <v>0</v>
      </c>
      <c r="G18" s="113">
        <v>0</v>
      </c>
      <c r="H18" s="113">
        <v>7.27</v>
      </c>
      <c r="I18" s="113">
        <v>28.73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0.26</v>
      </c>
      <c r="P18" s="113">
        <v>0.03</v>
      </c>
      <c r="Q18" s="113">
        <v>0.03</v>
      </c>
      <c r="R18" s="113">
        <v>0.02</v>
      </c>
      <c r="S18" s="113">
        <v>0.28999999999999998</v>
      </c>
      <c r="T18" s="113">
        <v>0</v>
      </c>
      <c r="U18" s="113">
        <v>0</v>
      </c>
      <c r="V18" s="113">
        <v>0</v>
      </c>
    </row>
    <row r="19" spans="1:22" ht="27" customHeight="1" x14ac:dyDescent="0.2">
      <c r="A19" s="31"/>
      <c r="B19" s="29">
        <v>119</v>
      </c>
      <c r="C19" s="208" t="s">
        <v>10</v>
      </c>
      <c r="D19" s="208" t="s">
        <v>47</v>
      </c>
      <c r="E19" s="5">
        <v>20</v>
      </c>
      <c r="F19" s="6">
        <v>1.52</v>
      </c>
      <c r="G19" s="6">
        <v>0.16</v>
      </c>
      <c r="H19" s="6">
        <v>9.84</v>
      </c>
      <c r="I19" s="6">
        <v>47</v>
      </c>
      <c r="J19" s="6">
        <v>0.02</v>
      </c>
      <c r="K19" s="6">
        <v>0.01</v>
      </c>
      <c r="L19" s="6">
        <v>0</v>
      </c>
      <c r="M19" s="6">
        <v>0</v>
      </c>
      <c r="N19" s="6">
        <v>0</v>
      </c>
      <c r="O19" s="6">
        <v>4</v>
      </c>
      <c r="P19" s="6">
        <v>13</v>
      </c>
      <c r="Q19" s="6">
        <v>2.8</v>
      </c>
      <c r="R19" s="6">
        <v>0.22</v>
      </c>
      <c r="S19" s="6">
        <v>18.600000000000001</v>
      </c>
      <c r="T19" s="6">
        <v>1E-3</v>
      </c>
      <c r="U19" s="6">
        <v>1E-3</v>
      </c>
      <c r="V19" s="6">
        <v>2.9</v>
      </c>
    </row>
    <row r="20" spans="1:22" ht="27" customHeight="1" x14ac:dyDescent="0.2">
      <c r="A20" s="31"/>
      <c r="B20" s="5">
        <v>120</v>
      </c>
      <c r="C20" s="208" t="s">
        <v>11</v>
      </c>
      <c r="D20" s="208" t="s">
        <v>39</v>
      </c>
      <c r="E20" s="5">
        <v>20</v>
      </c>
      <c r="F20" s="6">
        <v>1.32</v>
      </c>
      <c r="G20" s="6">
        <v>0.24</v>
      </c>
      <c r="H20" s="6">
        <v>8.0399999999999991</v>
      </c>
      <c r="I20" s="30">
        <v>39.6</v>
      </c>
      <c r="J20" s="6">
        <v>0.03</v>
      </c>
      <c r="K20" s="6">
        <v>0.02</v>
      </c>
      <c r="L20" s="6">
        <v>0</v>
      </c>
      <c r="M20" s="6">
        <v>0</v>
      </c>
      <c r="N20" s="6">
        <v>0</v>
      </c>
      <c r="O20" s="6">
        <v>5.8</v>
      </c>
      <c r="P20" s="6">
        <v>30</v>
      </c>
      <c r="Q20" s="6">
        <v>9.4</v>
      </c>
      <c r="R20" s="6">
        <v>0.78</v>
      </c>
      <c r="S20" s="6">
        <v>47</v>
      </c>
      <c r="T20" s="6">
        <v>1E-3</v>
      </c>
      <c r="U20" s="6">
        <v>1E-3</v>
      </c>
      <c r="V20" s="6">
        <v>0</v>
      </c>
    </row>
    <row r="21" spans="1:22" ht="27" customHeight="1" x14ac:dyDescent="0.2">
      <c r="A21" s="31"/>
      <c r="B21" s="31"/>
      <c r="C21" s="216"/>
      <c r="D21" s="212" t="s">
        <v>16</v>
      </c>
      <c r="E21" s="5">
        <f>SUM(E14:E20)</f>
        <v>770</v>
      </c>
      <c r="F21" s="5">
        <f>SUM(F14:F20)</f>
        <v>38.010000000000005</v>
      </c>
      <c r="G21" s="5">
        <f>SUM(G14:G20)</f>
        <v>37.840000000000003</v>
      </c>
      <c r="H21" s="5">
        <f>SUM(H14:H20)</f>
        <v>79.640000000000015</v>
      </c>
      <c r="I21" s="33">
        <f>SUM(I14:I20)</f>
        <v>806.37</v>
      </c>
      <c r="J21" s="208">
        <f t="shared" ref="J21:V21" si="2">SUM(J14:J20)</f>
        <v>0.44000000000000006</v>
      </c>
      <c r="K21" s="208">
        <f t="shared" si="2"/>
        <v>0.46</v>
      </c>
      <c r="L21" s="208">
        <f t="shared" si="2"/>
        <v>12.33</v>
      </c>
      <c r="M21" s="208">
        <f t="shared" si="2"/>
        <v>230</v>
      </c>
      <c r="N21" s="208">
        <f t="shared" si="2"/>
        <v>0.39</v>
      </c>
      <c r="O21" s="208">
        <f t="shared" si="2"/>
        <v>266.11</v>
      </c>
      <c r="P21" s="208">
        <f t="shared" si="2"/>
        <v>629.68999999999994</v>
      </c>
      <c r="Q21" s="208">
        <f t="shared" si="2"/>
        <v>196.18</v>
      </c>
      <c r="R21" s="208">
        <f t="shared" si="2"/>
        <v>8.11</v>
      </c>
      <c r="S21" s="208">
        <f t="shared" si="2"/>
        <v>1023.0699999999999</v>
      </c>
      <c r="T21" s="208">
        <f t="shared" si="2"/>
        <v>1.4600000000000002E-2</v>
      </c>
      <c r="U21" s="208">
        <f t="shared" si="2"/>
        <v>9.4699999999999993E-3</v>
      </c>
      <c r="V21" s="6">
        <f t="shared" si="2"/>
        <v>3.05</v>
      </c>
    </row>
    <row r="22" spans="1:22" ht="27" customHeight="1" x14ac:dyDescent="0.2">
      <c r="A22" s="31"/>
      <c r="B22" s="31"/>
      <c r="C22" s="216"/>
      <c r="D22" s="212" t="s">
        <v>17</v>
      </c>
      <c r="E22" s="216"/>
      <c r="F22" s="216"/>
      <c r="G22" s="216"/>
      <c r="H22" s="216"/>
      <c r="I22" s="33">
        <f>I21/23.5</f>
        <v>34.313617021276599</v>
      </c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6"/>
    </row>
    <row r="23" spans="1:22" ht="27" customHeight="1" x14ac:dyDescent="0.2">
      <c r="A23" s="5" t="s">
        <v>112</v>
      </c>
      <c r="B23" s="5"/>
      <c r="C23" s="5" t="s">
        <v>113</v>
      </c>
      <c r="D23" s="207" t="s">
        <v>122</v>
      </c>
      <c r="E23" s="5">
        <v>50</v>
      </c>
      <c r="F23" s="6">
        <v>2.02</v>
      </c>
      <c r="G23" s="6">
        <v>0.83</v>
      </c>
      <c r="H23" s="6">
        <v>25.83</v>
      </c>
      <c r="I23" s="30">
        <v>278.41000000000003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8.86</v>
      </c>
      <c r="P23" s="6">
        <v>2.4</v>
      </c>
      <c r="Q23" s="6">
        <v>0.34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</row>
    <row r="24" spans="1:22" ht="27" customHeight="1" x14ac:dyDescent="0.2">
      <c r="A24" s="5"/>
      <c r="B24" s="5">
        <v>27</v>
      </c>
      <c r="C24" s="5" t="s">
        <v>15</v>
      </c>
      <c r="D24" s="207" t="s">
        <v>123</v>
      </c>
      <c r="E24" s="5">
        <v>200</v>
      </c>
      <c r="F24" s="6">
        <v>6.8</v>
      </c>
      <c r="G24" s="6">
        <v>4.3</v>
      </c>
      <c r="H24" s="6">
        <v>28.6</v>
      </c>
      <c r="I24" s="6">
        <v>166</v>
      </c>
      <c r="J24" s="6">
        <v>0.06</v>
      </c>
      <c r="K24" s="6">
        <v>0</v>
      </c>
      <c r="L24" s="6">
        <v>0.06</v>
      </c>
      <c r="M24" s="6">
        <v>0.33</v>
      </c>
      <c r="N24" s="6">
        <v>0</v>
      </c>
      <c r="O24" s="6">
        <v>17.600000000000001</v>
      </c>
      <c r="P24" s="6">
        <v>233</v>
      </c>
      <c r="Q24" s="6">
        <v>172</v>
      </c>
      <c r="R24" s="6">
        <v>13</v>
      </c>
      <c r="S24" s="6">
        <v>0</v>
      </c>
      <c r="T24" s="6">
        <v>0</v>
      </c>
      <c r="U24" s="6">
        <v>0</v>
      </c>
      <c r="V24" s="6">
        <v>0</v>
      </c>
    </row>
    <row r="25" spans="1:22" ht="27" customHeight="1" x14ac:dyDescent="0.2">
      <c r="A25" s="31"/>
      <c r="B25" s="5">
        <v>21</v>
      </c>
      <c r="C25" s="5" t="s">
        <v>15</v>
      </c>
      <c r="D25" s="207" t="s">
        <v>115</v>
      </c>
      <c r="E25" s="5">
        <v>200</v>
      </c>
      <c r="F25" s="6">
        <v>2.02</v>
      </c>
      <c r="G25" s="6">
        <v>0.83</v>
      </c>
      <c r="H25" s="6">
        <v>34.869999999999997</v>
      </c>
      <c r="I25" s="6">
        <v>114.62</v>
      </c>
      <c r="J25" s="6">
        <v>0</v>
      </c>
      <c r="K25" s="6">
        <v>0</v>
      </c>
      <c r="L25" s="6">
        <v>20.51</v>
      </c>
      <c r="M25" s="6">
        <v>0</v>
      </c>
      <c r="N25" s="6">
        <v>0</v>
      </c>
      <c r="O25" s="6">
        <v>53.8</v>
      </c>
      <c r="P25" s="6">
        <v>0</v>
      </c>
      <c r="Q25" s="6">
        <v>28.28</v>
      </c>
      <c r="R25" s="6">
        <v>2.2799999999999998</v>
      </c>
      <c r="S25" s="6">
        <v>0</v>
      </c>
      <c r="T25" s="6">
        <v>0</v>
      </c>
      <c r="U25" s="6">
        <v>0</v>
      </c>
      <c r="V25" s="6">
        <v>0</v>
      </c>
    </row>
    <row r="26" spans="1:22" ht="27" customHeight="1" x14ac:dyDescent="0.2">
      <c r="A26" s="31"/>
      <c r="B26" s="5"/>
      <c r="C26" s="5"/>
      <c r="D26" s="219" t="s">
        <v>16</v>
      </c>
      <c r="E26" s="28">
        <f>SUM(E23:E25)</f>
        <v>450</v>
      </c>
      <c r="F26" s="6">
        <f>F23+F25</f>
        <v>4.04</v>
      </c>
      <c r="G26" s="6">
        <f t="shared" ref="G26:V26" si="3">G23+G25</f>
        <v>1.66</v>
      </c>
      <c r="H26" s="6">
        <f t="shared" si="3"/>
        <v>60.699999999999996</v>
      </c>
      <c r="I26" s="30">
        <f>I23+I25+I24</f>
        <v>559.03</v>
      </c>
      <c r="J26" s="6">
        <f t="shared" si="3"/>
        <v>0</v>
      </c>
      <c r="K26" s="6">
        <f t="shared" si="3"/>
        <v>0</v>
      </c>
      <c r="L26" s="6">
        <f t="shared" si="3"/>
        <v>20.51</v>
      </c>
      <c r="M26" s="6">
        <f t="shared" si="3"/>
        <v>0</v>
      </c>
      <c r="N26" s="6">
        <f t="shared" si="3"/>
        <v>0</v>
      </c>
      <c r="O26" s="6">
        <f t="shared" si="3"/>
        <v>62.66</v>
      </c>
      <c r="P26" s="6">
        <f t="shared" si="3"/>
        <v>2.4</v>
      </c>
      <c r="Q26" s="6">
        <f t="shared" si="3"/>
        <v>28.62</v>
      </c>
      <c r="R26" s="6">
        <f t="shared" si="3"/>
        <v>2.2799999999999998</v>
      </c>
      <c r="S26" s="6">
        <f t="shared" si="3"/>
        <v>0</v>
      </c>
      <c r="T26" s="6">
        <f t="shared" si="3"/>
        <v>0</v>
      </c>
      <c r="U26" s="6">
        <f t="shared" si="3"/>
        <v>0</v>
      </c>
      <c r="V26" s="6">
        <f t="shared" si="3"/>
        <v>0</v>
      </c>
    </row>
    <row r="27" spans="1:22" ht="27" customHeight="1" x14ac:dyDescent="0.2">
      <c r="A27" s="31"/>
      <c r="B27" s="31"/>
      <c r="C27" s="31"/>
      <c r="D27" s="219" t="s">
        <v>17</v>
      </c>
      <c r="E27" s="31"/>
      <c r="F27" s="5"/>
      <c r="G27" s="5"/>
      <c r="H27" s="5"/>
      <c r="I27" s="33">
        <f>I26*100/2350</f>
        <v>23.788510638297872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 ht="27" customHeight="1" x14ac:dyDescent="0.2">
      <c r="A28" s="5" t="s">
        <v>116</v>
      </c>
      <c r="B28" s="5">
        <v>88</v>
      </c>
      <c r="C28" s="5" t="s">
        <v>6</v>
      </c>
      <c r="D28" s="208" t="s">
        <v>99</v>
      </c>
      <c r="E28" s="5">
        <v>90</v>
      </c>
      <c r="F28" s="29">
        <v>17.989999999999998</v>
      </c>
      <c r="G28" s="29">
        <v>16.59</v>
      </c>
      <c r="H28" s="29">
        <v>2.87</v>
      </c>
      <c r="I28" s="29">
        <v>232.87</v>
      </c>
      <c r="J28" s="6">
        <v>0.05</v>
      </c>
      <c r="K28" s="6">
        <v>0.13</v>
      </c>
      <c r="L28" s="6">
        <v>0.56000000000000005</v>
      </c>
      <c r="M28" s="6">
        <v>40</v>
      </c>
      <c r="N28" s="6">
        <v>0</v>
      </c>
      <c r="O28" s="6">
        <v>11.77</v>
      </c>
      <c r="P28" s="6">
        <v>170.77</v>
      </c>
      <c r="Q28" s="6">
        <v>22.04</v>
      </c>
      <c r="R28" s="6">
        <v>2.48</v>
      </c>
      <c r="S28" s="6">
        <v>298.75</v>
      </c>
      <c r="T28" s="6">
        <v>6.7799999999999996E-3</v>
      </c>
      <c r="U28" s="6">
        <v>2.7999999999999998E-4</v>
      </c>
      <c r="V28" s="6">
        <v>0.06</v>
      </c>
    </row>
    <row r="29" spans="1:22" ht="27" customHeight="1" x14ac:dyDescent="0.2">
      <c r="A29" s="5"/>
      <c r="B29" s="5">
        <v>53</v>
      </c>
      <c r="C29" s="5" t="s">
        <v>52</v>
      </c>
      <c r="D29" s="207" t="s">
        <v>50</v>
      </c>
      <c r="E29" s="5">
        <v>150</v>
      </c>
      <c r="F29" s="29">
        <v>3.3</v>
      </c>
      <c r="G29" s="29">
        <v>4.95</v>
      </c>
      <c r="H29" s="29">
        <v>32.25</v>
      </c>
      <c r="I29" s="29">
        <v>186.45</v>
      </c>
      <c r="J29" s="29">
        <v>0.03</v>
      </c>
      <c r="K29" s="29">
        <v>0.03</v>
      </c>
      <c r="L29" s="29">
        <v>0</v>
      </c>
      <c r="M29" s="29">
        <v>18.899999999999999</v>
      </c>
      <c r="N29" s="29">
        <v>0.08</v>
      </c>
      <c r="O29" s="29">
        <v>4.95</v>
      </c>
      <c r="P29" s="29">
        <v>79.83</v>
      </c>
      <c r="Q29" s="29">
        <v>26.52</v>
      </c>
      <c r="R29" s="29">
        <v>0.53</v>
      </c>
      <c r="S29" s="29">
        <v>0.52</v>
      </c>
      <c r="T29" s="29">
        <v>0</v>
      </c>
      <c r="U29" s="29">
        <v>8.0000000000000002E-3</v>
      </c>
      <c r="V29" s="29">
        <v>2.7E-2</v>
      </c>
    </row>
    <row r="30" spans="1:22" ht="27" customHeight="1" x14ac:dyDescent="0.2">
      <c r="A30" s="5"/>
      <c r="B30" s="5"/>
      <c r="C30" s="5" t="s">
        <v>117</v>
      </c>
      <c r="D30" s="208" t="s">
        <v>118</v>
      </c>
      <c r="E30" s="5">
        <v>200</v>
      </c>
      <c r="F30" s="29">
        <v>5.6</v>
      </c>
      <c r="G30" s="29">
        <v>5</v>
      </c>
      <c r="H30" s="29">
        <v>22</v>
      </c>
      <c r="I30" s="29">
        <v>156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7" customHeight="1" x14ac:dyDescent="0.2">
      <c r="A31" s="31"/>
      <c r="B31" s="5">
        <v>107</v>
      </c>
      <c r="C31" s="5" t="s">
        <v>14</v>
      </c>
      <c r="D31" s="207" t="s">
        <v>124</v>
      </c>
      <c r="E31" s="241">
        <v>200</v>
      </c>
      <c r="F31" s="6">
        <v>0</v>
      </c>
      <c r="G31" s="6">
        <v>0</v>
      </c>
      <c r="H31" s="6">
        <v>22.8</v>
      </c>
      <c r="I31" s="6">
        <v>92</v>
      </c>
      <c r="J31" s="6">
        <v>0.04</v>
      </c>
      <c r="K31" s="6">
        <v>0.08</v>
      </c>
      <c r="L31" s="6">
        <v>12</v>
      </c>
      <c r="M31" s="6">
        <v>100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304</v>
      </c>
      <c r="T31" s="6">
        <v>0</v>
      </c>
      <c r="U31" s="6">
        <v>0</v>
      </c>
      <c r="V31" s="6">
        <v>0</v>
      </c>
    </row>
    <row r="32" spans="1:22" ht="27" customHeight="1" x14ac:dyDescent="0.2">
      <c r="A32" s="5"/>
      <c r="B32" s="29">
        <v>119</v>
      </c>
      <c r="C32" s="5" t="s">
        <v>10</v>
      </c>
      <c r="D32" s="208" t="s">
        <v>47</v>
      </c>
      <c r="E32" s="5">
        <v>30</v>
      </c>
      <c r="F32" s="6">
        <v>2.13</v>
      </c>
      <c r="G32" s="6">
        <v>0.21</v>
      </c>
      <c r="H32" s="6">
        <v>13.26</v>
      </c>
      <c r="I32" s="30">
        <v>72</v>
      </c>
      <c r="J32" s="6">
        <v>0.03</v>
      </c>
      <c r="K32" s="6">
        <v>0.01</v>
      </c>
      <c r="L32" s="6">
        <v>0</v>
      </c>
      <c r="M32" s="6">
        <v>0</v>
      </c>
      <c r="N32" s="6">
        <v>0</v>
      </c>
      <c r="O32" s="6">
        <v>11.1</v>
      </c>
      <c r="P32" s="6">
        <v>65.400000000000006</v>
      </c>
      <c r="Q32" s="6">
        <v>19.5</v>
      </c>
      <c r="R32" s="6">
        <v>0.84</v>
      </c>
      <c r="S32" s="6">
        <v>27.9</v>
      </c>
      <c r="T32" s="6">
        <v>1E-3</v>
      </c>
      <c r="U32" s="6">
        <v>2E-3</v>
      </c>
      <c r="V32" s="6">
        <v>0</v>
      </c>
    </row>
    <row r="33" spans="1:22" ht="27" customHeight="1" x14ac:dyDescent="0.2">
      <c r="A33" s="5"/>
      <c r="B33" s="5">
        <v>120</v>
      </c>
      <c r="C33" s="5" t="s">
        <v>11</v>
      </c>
      <c r="D33" s="208" t="s">
        <v>125</v>
      </c>
      <c r="E33" s="5">
        <v>20</v>
      </c>
      <c r="F33" s="6">
        <v>1.1399999999999999</v>
      </c>
      <c r="G33" s="6">
        <v>0.22</v>
      </c>
      <c r="H33" s="6">
        <v>7.44</v>
      </c>
      <c r="I33" s="30">
        <v>36.26</v>
      </c>
      <c r="J33" s="6">
        <v>0.02</v>
      </c>
      <c r="K33" s="6">
        <v>2.4E-2</v>
      </c>
      <c r="L33" s="6">
        <v>0.08</v>
      </c>
      <c r="M33" s="6">
        <v>0</v>
      </c>
      <c r="N33" s="6">
        <v>0</v>
      </c>
      <c r="O33" s="6">
        <v>6.8</v>
      </c>
      <c r="P33" s="6">
        <v>24</v>
      </c>
      <c r="Q33" s="6">
        <v>8.1999999999999993</v>
      </c>
      <c r="R33" s="6">
        <v>0.46</v>
      </c>
      <c r="S33" s="6">
        <v>73.5</v>
      </c>
      <c r="T33" s="6">
        <v>2E-3</v>
      </c>
      <c r="U33" s="6">
        <v>2E-3</v>
      </c>
      <c r="V33" s="6">
        <v>1.2E-2</v>
      </c>
    </row>
    <row r="34" spans="1:22" ht="27" customHeight="1" x14ac:dyDescent="0.2">
      <c r="A34" s="6"/>
      <c r="B34" s="5"/>
      <c r="C34" s="5"/>
      <c r="D34" s="212" t="s">
        <v>16</v>
      </c>
      <c r="E34" s="5">
        <f>SUM(E28:E33)</f>
        <v>690</v>
      </c>
      <c r="F34" s="5">
        <f t="shared" ref="F34:V34" si="4">SUM(F28:F33)</f>
        <v>30.16</v>
      </c>
      <c r="G34" s="5">
        <f t="shared" si="4"/>
        <v>26.97</v>
      </c>
      <c r="H34" s="5">
        <f t="shared" si="4"/>
        <v>100.62</v>
      </c>
      <c r="I34" s="5">
        <f t="shared" si="4"/>
        <v>775.57999999999993</v>
      </c>
      <c r="J34" s="5">
        <f t="shared" si="4"/>
        <v>0.16999999999999998</v>
      </c>
      <c r="K34" s="5">
        <f t="shared" si="4"/>
        <v>0.27400000000000002</v>
      </c>
      <c r="L34" s="5">
        <f t="shared" si="4"/>
        <v>12.64</v>
      </c>
      <c r="M34" s="5">
        <f t="shared" si="4"/>
        <v>158.9</v>
      </c>
      <c r="N34" s="5">
        <f t="shared" si="4"/>
        <v>0.08</v>
      </c>
      <c r="O34" s="5">
        <f t="shared" si="4"/>
        <v>34.619999999999997</v>
      </c>
      <c r="P34" s="5">
        <f t="shared" si="4"/>
        <v>340</v>
      </c>
      <c r="Q34" s="5">
        <f t="shared" si="4"/>
        <v>76.260000000000005</v>
      </c>
      <c r="R34" s="5">
        <f t="shared" si="4"/>
        <v>4.3099999999999996</v>
      </c>
      <c r="S34" s="5">
        <f t="shared" si="4"/>
        <v>704.67</v>
      </c>
      <c r="T34" s="5">
        <f t="shared" si="4"/>
        <v>9.7800000000000005E-3</v>
      </c>
      <c r="U34" s="5">
        <f t="shared" si="4"/>
        <v>1.2280000000000001E-2</v>
      </c>
      <c r="V34" s="5">
        <f t="shared" si="4"/>
        <v>9.8999999999999991E-2</v>
      </c>
    </row>
    <row r="35" spans="1:22" ht="27" customHeight="1" x14ac:dyDescent="0.2">
      <c r="A35" s="5"/>
      <c r="B35" s="5"/>
      <c r="C35" s="5"/>
      <c r="D35" s="212" t="s">
        <v>17</v>
      </c>
      <c r="E35" s="5"/>
      <c r="F35" s="6"/>
      <c r="G35" s="6"/>
      <c r="H35" s="6"/>
      <c r="I35" s="32">
        <f>I34/23.5</f>
        <v>33.003404255319147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7" customHeight="1" x14ac:dyDescent="0.2">
      <c r="D36" s="18"/>
      <c r="E36" s="18">
        <f>E34+E26+E21+E12</f>
        <v>2505</v>
      </c>
      <c r="I36" s="133">
        <f>I35+I27+I22+I13</f>
        <v>119.07702127659574</v>
      </c>
    </row>
    <row r="37" spans="1:22" s="49" customFormat="1" x14ac:dyDescent="0.3">
      <c r="A37" s="56"/>
      <c r="B37" s="56"/>
      <c r="D37" s="62"/>
    </row>
    <row r="38" spans="1:22" s="49" customFormat="1" x14ac:dyDescent="0.3">
      <c r="A38" s="56"/>
      <c r="B38" s="56"/>
      <c r="D38" s="62"/>
    </row>
    <row r="39" spans="1:22" s="49" customFormat="1" ht="23.25" x14ac:dyDescent="0.35">
      <c r="A39" s="56"/>
      <c r="B39" s="56"/>
      <c r="D39" s="58" t="s">
        <v>135</v>
      </c>
    </row>
    <row r="40" spans="1:22" s="49" customFormat="1" ht="23.25" x14ac:dyDescent="0.35">
      <c r="A40" s="56"/>
      <c r="B40" s="56"/>
      <c r="D40" s="58"/>
    </row>
    <row r="41" spans="1:22" s="49" customFormat="1" ht="23.25" x14ac:dyDescent="0.35">
      <c r="A41" s="56"/>
      <c r="B41" s="56"/>
      <c r="D41" s="58" t="s">
        <v>136</v>
      </c>
    </row>
    <row r="42" spans="1:22" s="49" customFormat="1" x14ac:dyDescent="0.3">
      <c r="A42" s="56"/>
      <c r="B42" s="56"/>
      <c r="D42" s="62"/>
    </row>
    <row r="43" spans="1:22" s="49" customFormat="1" x14ac:dyDescent="0.3">
      <c r="A43" s="56"/>
      <c r="B43" s="56"/>
      <c r="D43" s="62"/>
    </row>
    <row r="44" spans="1:22" s="49" customFormat="1" x14ac:dyDescent="0.3">
      <c r="A44" s="56"/>
      <c r="B44" s="56"/>
      <c r="D44" s="62"/>
    </row>
    <row r="45" spans="1:22" s="49" customFormat="1" x14ac:dyDescent="0.3">
      <c r="A45" s="56"/>
      <c r="B45" s="56"/>
      <c r="D45" s="62"/>
    </row>
  </sheetData>
  <mergeCells count="8">
    <mergeCell ref="J3:N3"/>
    <mergeCell ref="O3:V3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2:V41"/>
  <sheetViews>
    <sheetView view="pageBreakPreview" zoomScale="40" zoomScaleNormal="70" zoomScaleSheetLayoutView="40" workbookViewId="0">
      <selection activeCell="R42" sqref="R42"/>
    </sheetView>
  </sheetViews>
  <sheetFormatPr defaultRowHeight="22.5" x14ac:dyDescent="0.3"/>
  <cols>
    <col min="1" max="2" width="13.5703125" style="47" customWidth="1"/>
    <col min="3" max="3" width="13.5703125" style="46" customWidth="1"/>
    <col min="4" max="4" width="55.28515625" style="37" customWidth="1"/>
    <col min="5" max="8" width="8.28515625" style="37" customWidth="1"/>
    <col min="9" max="9" width="8.28515625" style="46" customWidth="1"/>
    <col min="10" max="22" width="8.28515625" style="12" customWidth="1"/>
    <col min="23" max="16384" width="9.140625" style="12"/>
  </cols>
  <sheetData>
    <row r="2" spans="1:22" ht="44.25" x14ac:dyDescent="0.3">
      <c r="A2" s="120"/>
      <c r="B2" s="120"/>
      <c r="C2" s="121"/>
      <c r="D2" s="17" t="s">
        <v>133</v>
      </c>
      <c r="E2" s="17" t="s">
        <v>34</v>
      </c>
      <c r="F2" s="17">
        <v>4</v>
      </c>
      <c r="I2" s="130" t="s">
        <v>145</v>
      </c>
      <c r="J2" s="21"/>
    </row>
    <row r="4" spans="1:22" s="23" customFormat="1" ht="41.25" customHeight="1" x14ac:dyDescent="0.3">
      <c r="A4" s="297" t="s">
        <v>0</v>
      </c>
      <c r="B4" s="298" t="s">
        <v>134</v>
      </c>
      <c r="C4" s="297" t="s">
        <v>35</v>
      </c>
      <c r="D4" s="299" t="s">
        <v>33</v>
      </c>
      <c r="E4" s="299" t="s">
        <v>22</v>
      </c>
      <c r="F4" s="299" t="s">
        <v>18</v>
      </c>
      <c r="G4" s="299"/>
      <c r="H4" s="299"/>
      <c r="I4" s="44" t="s">
        <v>19</v>
      </c>
      <c r="J4" s="286" t="s">
        <v>20</v>
      </c>
      <c r="K4" s="286"/>
      <c r="L4" s="287"/>
      <c r="M4" s="287"/>
      <c r="N4" s="287"/>
      <c r="O4" s="286" t="s">
        <v>21</v>
      </c>
      <c r="P4" s="286"/>
      <c r="Q4" s="286"/>
      <c r="R4" s="286"/>
      <c r="S4" s="286"/>
      <c r="T4" s="286"/>
      <c r="U4" s="286"/>
      <c r="V4" s="286"/>
    </row>
    <row r="5" spans="1:22" s="23" customFormat="1" ht="41.25" customHeight="1" x14ac:dyDescent="0.3">
      <c r="A5" s="297"/>
      <c r="B5" s="298"/>
      <c r="C5" s="297"/>
      <c r="D5" s="299"/>
      <c r="E5" s="299"/>
      <c r="F5" s="109" t="s">
        <v>23</v>
      </c>
      <c r="G5" s="109" t="s">
        <v>24</v>
      </c>
      <c r="H5" s="109" t="s">
        <v>25</v>
      </c>
      <c r="I5" s="44" t="s">
        <v>26</v>
      </c>
      <c r="J5" s="108" t="s">
        <v>27</v>
      </c>
      <c r="K5" s="108" t="s">
        <v>72</v>
      </c>
      <c r="L5" s="108" t="s">
        <v>28</v>
      </c>
      <c r="M5" s="108" t="s">
        <v>73</v>
      </c>
      <c r="N5" s="108" t="s">
        <v>74</v>
      </c>
      <c r="O5" s="108" t="s">
        <v>29</v>
      </c>
      <c r="P5" s="108" t="s">
        <v>30</v>
      </c>
      <c r="Q5" s="108" t="s">
        <v>31</v>
      </c>
      <c r="R5" s="108" t="s">
        <v>32</v>
      </c>
      <c r="S5" s="108" t="s">
        <v>75</v>
      </c>
      <c r="T5" s="108" t="s">
        <v>76</v>
      </c>
      <c r="U5" s="108" t="s">
        <v>77</v>
      </c>
      <c r="V5" s="108" t="s">
        <v>78</v>
      </c>
    </row>
    <row r="6" spans="1:22" s="23" customFormat="1" ht="26.25" customHeight="1" x14ac:dyDescent="0.25">
      <c r="A6" s="171" t="s">
        <v>2</v>
      </c>
      <c r="B6" s="171">
        <v>66</v>
      </c>
      <c r="C6" s="171" t="s">
        <v>51</v>
      </c>
      <c r="D6" s="199" t="s">
        <v>142</v>
      </c>
      <c r="E6" s="171">
        <v>150</v>
      </c>
      <c r="F6" s="127">
        <v>15.59</v>
      </c>
      <c r="G6" s="127">
        <v>16.45</v>
      </c>
      <c r="H6" s="127">
        <v>2.79</v>
      </c>
      <c r="I6" s="127">
        <v>222.36</v>
      </c>
      <c r="J6" s="127">
        <v>7.0000000000000007E-2</v>
      </c>
      <c r="K6" s="127">
        <v>0.48</v>
      </c>
      <c r="L6" s="127">
        <v>0.23</v>
      </c>
      <c r="M6" s="127">
        <v>210</v>
      </c>
      <c r="N6" s="127">
        <v>2.73</v>
      </c>
      <c r="O6" s="127">
        <v>108.32</v>
      </c>
      <c r="P6" s="127">
        <v>237.37</v>
      </c>
      <c r="Q6" s="127">
        <v>18.100000000000001</v>
      </c>
      <c r="R6" s="127">
        <v>2.67</v>
      </c>
      <c r="S6" s="127">
        <v>195.3</v>
      </c>
      <c r="T6" s="127">
        <v>4.0000000000000001E-3</v>
      </c>
      <c r="U6" s="127">
        <v>3.3000000000000002E-2</v>
      </c>
      <c r="V6" s="127">
        <v>0.01</v>
      </c>
    </row>
    <row r="7" spans="1:22" s="23" customFormat="1" ht="26.25" customHeight="1" x14ac:dyDescent="0.25">
      <c r="A7" s="171"/>
      <c r="B7" s="162">
        <v>59</v>
      </c>
      <c r="C7" s="162" t="s">
        <v>51</v>
      </c>
      <c r="D7" s="183" t="s">
        <v>106</v>
      </c>
      <c r="E7" s="162">
        <v>205</v>
      </c>
      <c r="F7" s="128">
        <v>8.1999999999999993</v>
      </c>
      <c r="G7" s="128">
        <v>8.73</v>
      </c>
      <c r="H7" s="128">
        <v>29.68</v>
      </c>
      <c r="I7" s="128">
        <v>230.33</v>
      </c>
      <c r="J7" s="128">
        <v>0.22</v>
      </c>
      <c r="K7" s="128">
        <v>0.24</v>
      </c>
      <c r="L7" s="128">
        <v>0</v>
      </c>
      <c r="M7" s="128">
        <v>13.53</v>
      </c>
      <c r="N7" s="128">
        <v>0.12</v>
      </c>
      <c r="O7" s="128">
        <v>47.76</v>
      </c>
      <c r="P7" s="128">
        <v>176.54</v>
      </c>
      <c r="Q7" s="128">
        <v>57.95</v>
      </c>
      <c r="R7" s="128">
        <v>1.98</v>
      </c>
      <c r="S7" s="128">
        <v>292.94</v>
      </c>
      <c r="T7" s="128">
        <v>1.7999999999999999E-2</v>
      </c>
      <c r="U7" s="128">
        <v>4.0000000000000001E-3</v>
      </c>
      <c r="V7" s="128">
        <v>4.7E-2</v>
      </c>
    </row>
    <row r="8" spans="1:22" s="23" customFormat="1" ht="26.25" customHeight="1" x14ac:dyDescent="0.25">
      <c r="A8" s="171"/>
      <c r="B8" s="171">
        <v>114</v>
      </c>
      <c r="C8" s="184" t="s">
        <v>38</v>
      </c>
      <c r="D8" s="184" t="s">
        <v>44</v>
      </c>
      <c r="E8" s="171">
        <v>200</v>
      </c>
      <c r="F8" s="127">
        <v>0</v>
      </c>
      <c r="G8" s="127">
        <v>0</v>
      </c>
      <c r="H8" s="127">
        <v>7.27</v>
      </c>
      <c r="I8" s="127">
        <v>28.73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0.26</v>
      </c>
      <c r="P8" s="127">
        <v>0.03</v>
      </c>
      <c r="Q8" s="127">
        <v>0.03</v>
      </c>
      <c r="R8" s="127">
        <v>0.02</v>
      </c>
      <c r="S8" s="127">
        <v>0.28999999999999998</v>
      </c>
      <c r="T8" s="127">
        <v>0</v>
      </c>
      <c r="U8" s="127">
        <v>0</v>
      </c>
      <c r="V8" s="127">
        <v>0</v>
      </c>
    </row>
    <row r="9" spans="1:22" s="23" customFormat="1" ht="26.25" customHeight="1" x14ac:dyDescent="0.25">
      <c r="A9" s="171"/>
      <c r="B9" s="154">
        <v>121</v>
      </c>
      <c r="C9" s="184" t="s">
        <v>10</v>
      </c>
      <c r="D9" s="184" t="s">
        <v>43</v>
      </c>
      <c r="E9" s="171">
        <v>30</v>
      </c>
      <c r="F9" s="127">
        <v>2.25</v>
      </c>
      <c r="G9" s="127">
        <v>0.87</v>
      </c>
      <c r="H9" s="127">
        <v>14.94</v>
      </c>
      <c r="I9" s="127">
        <v>78.599999999999994</v>
      </c>
      <c r="J9" s="127">
        <v>0.03</v>
      </c>
      <c r="K9" s="127">
        <v>0.01</v>
      </c>
      <c r="L9" s="127">
        <v>0</v>
      </c>
      <c r="M9" s="127">
        <v>0</v>
      </c>
      <c r="N9" s="127">
        <v>0</v>
      </c>
      <c r="O9" s="127">
        <v>5.7</v>
      </c>
      <c r="P9" s="127">
        <v>19.5</v>
      </c>
      <c r="Q9" s="127">
        <v>3.9</v>
      </c>
      <c r="R9" s="127">
        <v>0.36</v>
      </c>
      <c r="S9" s="127">
        <v>27.6</v>
      </c>
      <c r="T9" s="127">
        <v>0</v>
      </c>
      <c r="U9" s="127">
        <v>0</v>
      </c>
      <c r="V9" s="127">
        <v>0</v>
      </c>
    </row>
    <row r="10" spans="1:22" s="23" customFormat="1" ht="26.25" customHeight="1" x14ac:dyDescent="0.25">
      <c r="A10" s="171"/>
      <c r="B10" s="171"/>
      <c r="C10" s="184"/>
      <c r="D10" s="186" t="s">
        <v>16</v>
      </c>
      <c r="E10" s="155">
        <f>SUM(E6:E9)</f>
        <v>585</v>
      </c>
      <c r="F10" s="127">
        <f t="shared" ref="F10:V10" si="0">SUM(F6:F9)</f>
        <v>26.04</v>
      </c>
      <c r="G10" s="127">
        <f t="shared" si="0"/>
        <v>26.05</v>
      </c>
      <c r="H10" s="127">
        <f t="shared" si="0"/>
        <v>54.679999999999993</v>
      </c>
      <c r="I10" s="172">
        <f t="shared" si="0"/>
        <v>560.0200000000001</v>
      </c>
      <c r="J10" s="127">
        <f t="shared" si="0"/>
        <v>0.32000000000000006</v>
      </c>
      <c r="K10" s="127">
        <f t="shared" si="0"/>
        <v>0.73</v>
      </c>
      <c r="L10" s="127">
        <f t="shared" si="0"/>
        <v>0.23</v>
      </c>
      <c r="M10" s="127">
        <f t="shared" si="0"/>
        <v>223.53</v>
      </c>
      <c r="N10" s="127">
        <f t="shared" si="0"/>
        <v>2.85</v>
      </c>
      <c r="O10" s="127">
        <f t="shared" si="0"/>
        <v>162.03999999999996</v>
      </c>
      <c r="P10" s="127">
        <f t="shared" si="0"/>
        <v>433.43999999999994</v>
      </c>
      <c r="Q10" s="127">
        <f t="shared" si="0"/>
        <v>79.980000000000018</v>
      </c>
      <c r="R10" s="127">
        <f t="shared" si="0"/>
        <v>5.03</v>
      </c>
      <c r="S10" s="127">
        <f t="shared" si="0"/>
        <v>516.13</v>
      </c>
      <c r="T10" s="127">
        <f t="shared" si="0"/>
        <v>2.1999999999999999E-2</v>
      </c>
      <c r="U10" s="127">
        <f t="shared" si="0"/>
        <v>3.7000000000000005E-2</v>
      </c>
      <c r="V10" s="128">
        <f t="shared" si="0"/>
        <v>5.7000000000000002E-2</v>
      </c>
    </row>
    <row r="11" spans="1:22" s="23" customFormat="1" ht="26.25" customHeight="1" x14ac:dyDescent="0.25">
      <c r="A11" s="171"/>
      <c r="B11" s="171"/>
      <c r="C11" s="184"/>
      <c r="D11" s="186" t="s">
        <v>17</v>
      </c>
      <c r="E11" s="171"/>
      <c r="F11" s="242"/>
      <c r="G11" s="242"/>
      <c r="H11" s="242"/>
      <c r="I11" s="243">
        <f>I10/23.5</f>
        <v>23.830638297872344</v>
      </c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128"/>
    </row>
    <row r="12" spans="1:22" s="23" customFormat="1" ht="26.25" customHeight="1" x14ac:dyDescent="0.25">
      <c r="A12" s="171" t="s">
        <v>3</v>
      </c>
      <c r="B12" s="162">
        <v>4</v>
      </c>
      <c r="C12" s="183" t="s">
        <v>15</v>
      </c>
      <c r="D12" s="183" t="s">
        <v>85</v>
      </c>
      <c r="E12" s="244">
        <v>60</v>
      </c>
      <c r="F12" s="128">
        <v>0.57999999999999996</v>
      </c>
      <c r="G12" s="128">
        <v>5.33</v>
      </c>
      <c r="H12" s="128">
        <v>1.83</v>
      </c>
      <c r="I12" s="128">
        <v>55.99</v>
      </c>
      <c r="J12" s="128">
        <v>0.03</v>
      </c>
      <c r="K12" s="128">
        <v>0.02</v>
      </c>
      <c r="L12" s="128">
        <v>11.95</v>
      </c>
      <c r="M12" s="128">
        <v>60</v>
      </c>
      <c r="N12" s="128">
        <v>0</v>
      </c>
      <c r="O12" s="128">
        <v>16.3</v>
      </c>
      <c r="P12" s="128">
        <v>20.93</v>
      </c>
      <c r="Q12" s="128">
        <v>10.97</v>
      </c>
      <c r="R12" s="128">
        <v>0.45</v>
      </c>
      <c r="S12" s="128">
        <v>139.61000000000001</v>
      </c>
      <c r="T12" s="128">
        <v>1E-3</v>
      </c>
      <c r="U12" s="128">
        <v>0</v>
      </c>
      <c r="V12" s="128">
        <v>0.01</v>
      </c>
    </row>
    <row r="13" spans="1:22" s="23" customFormat="1" ht="26.25" customHeight="1" x14ac:dyDescent="0.25">
      <c r="A13" s="171"/>
      <c r="B13" s="151">
        <v>32</v>
      </c>
      <c r="C13" s="195" t="s">
        <v>5</v>
      </c>
      <c r="D13" s="195" t="s">
        <v>45</v>
      </c>
      <c r="E13" s="151">
        <v>200</v>
      </c>
      <c r="F13" s="154">
        <v>5.88</v>
      </c>
      <c r="G13" s="154">
        <v>8.82</v>
      </c>
      <c r="H13" s="154">
        <v>9.6</v>
      </c>
      <c r="I13" s="154">
        <v>142.19999999999999</v>
      </c>
      <c r="J13" s="154">
        <v>0.04</v>
      </c>
      <c r="K13" s="154">
        <v>0.08</v>
      </c>
      <c r="L13" s="154">
        <v>2.2400000000000002</v>
      </c>
      <c r="M13" s="154">
        <v>132.44</v>
      </c>
      <c r="N13" s="154">
        <v>0.06</v>
      </c>
      <c r="O13" s="154">
        <v>32.880000000000003</v>
      </c>
      <c r="P13" s="154">
        <v>83.64</v>
      </c>
      <c r="Q13" s="154">
        <v>22.74</v>
      </c>
      <c r="R13" s="154">
        <v>1.44</v>
      </c>
      <c r="S13" s="154">
        <v>320.8</v>
      </c>
      <c r="T13" s="154">
        <v>6.0000000000000001E-3</v>
      </c>
      <c r="U13" s="154">
        <v>0</v>
      </c>
      <c r="V13" s="154">
        <v>3.5999999999999997E-2</v>
      </c>
    </row>
    <row r="14" spans="1:22" s="23" customFormat="1" ht="26.25" customHeight="1" x14ac:dyDescent="0.25">
      <c r="A14" s="156"/>
      <c r="B14" s="144">
        <v>240</v>
      </c>
      <c r="C14" s="144" t="s">
        <v>6</v>
      </c>
      <c r="D14" s="199" t="s">
        <v>79</v>
      </c>
      <c r="E14" s="144">
        <v>90</v>
      </c>
      <c r="F14" s="116">
        <v>20.18</v>
      </c>
      <c r="G14" s="116">
        <v>20.309999999999999</v>
      </c>
      <c r="H14" s="116">
        <v>2.1</v>
      </c>
      <c r="I14" s="116">
        <v>274</v>
      </c>
      <c r="J14" s="116">
        <v>0.08</v>
      </c>
      <c r="K14" s="116">
        <v>0.19</v>
      </c>
      <c r="L14" s="116">
        <v>1.5</v>
      </c>
      <c r="M14" s="116">
        <v>220</v>
      </c>
      <c r="N14" s="116">
        <v>0.43</v>
      </c>
      <c r="O14" s="116">
        <v>154.86000000000001</v>
      </c>
      <c r="P14" s="116">
        <v>22.03</v>
      </c>
      <c r="Q14" s="116">
        <v>26.49</v>
      </c>
      <c r="R14" s="116">
        <v>1.49</v>
      </c>
      <c r="S14" s="116">
        <v>237.8</v>
      </c>
      <c r="T14" s="116">
        <v>4.5500000000000002E-3</v>
      </c>
      <c r="U14" s="116">
        <v>2.5400000000000002E-3</v>
      </c>
      <c r="V14" s="116">
        <v>0.11</v>
      </c>
    </row>
    <row r="15" spans="1:22" s="23" customFormat="1" ht="26.25" customHeight="1" x14ac:dyDescent="0.25">
      <c r="A15" s="156"/>
      <c r="B15" s="144">
        <v>52</v>
      </c>
      <c r="C15" s="144" t="s">
        <v>52</v>
      </c>
      <c r="D15" s="199" t="s">
        <v>143</v>
      </c>
      <c r="E15" s="171">
        <v>150</v>
      </c>
      <c r="F15" s="116">
        <v>3.31</v>
      </c>
      <c r="G15" s="116">
        <v>5.56</v>
      </c>
      <c r="H15" s="116">
        <v>25.99</v>
      </c>
      <c r="I15" s="116">
        <v>167.07</v>
      </c>
      <c r="J15" s="116">
        <v>0.15</v>
      </c>
      <c r="K15" s="116">
        <v>0.1</v>
      </c>
      <c r="L15" s="116">
        <v>14</v>
      </c>
      <c r="M15" s="116">
        <v>20</v>
      </c>
      <c r="N15" s="116">
        <v>0.08</v>
      </c>
      <c r="O15" s="116">
        <v>17.149999999999999</v>
      </c>
      <c r="P15" s="116">
        <v>89.9</v>
      </c>
      <c r="Q15" s="116">
        <v>35.090000000000003</v>
      </c>
      <c r="R15" s="116">
        <v>1.39</v>
      </c>
      <c r="S15" s="116">
        <v>825.67</v>
      </c>
      <c r="T15" s="116">
        <v>7.7099999999999998E-3</v>
      </c>
      <c r="U15" s="116">
        <v>5.1000000000000004E-4</v>
      </c>
      <c r="V15" s="116">
        <v>0.05</v>
      </c>
    </row>
    <row r="16" spans="1:22" s="23" customFormat="1" ht="26.25" customHeight="1" x14ac:dyDescent="0.25">
      <c r="A16" s="156"/>
      <c r="B16" s="171">
        <v>107</v>
      </c>
      <c r="C16" s="184" t="s">
        <v>14</v>
      </c>
      <c r="D16" s="183" t="s">
        <v>83</v>
      </c>
      <c r="E16" s="171">
        <v>200</v>
      </c>
      <c r="F16" s="127">
        <v>1</v>
      </c>
      <c r="G16" s="127">
        <v>0.2</v>
      </c>
      <c r="H16" s="127">
        <v>20.2</v>
      </c>
      <c r="I16" s="127">
        <v>92</v>
      </c>
      <c r="J16" s="127">
        <v>0.02</v>
      </c>
      <c r="K16" s="127">
        <v>0.02</v>
      </c>
      <c r="L16" s="127">
        <v>4</v>
      </c>
      <c r="M16" s="127">
        <v>0</v>
      </c>
      <c r="N16" s="127">
        <v>0</v>
      </c>
      <c r="O16" s="127">
        <v>14</v>
      </c>
      <c r="P16" s="127">
        <v>14</v>
      </c>
      <c r="Q16" s="127">
        <v>8</v>
      </c>
      <c r="R16" s="127">
        <v>2.8</v>
      </c>
      <c r="S16" s="127">
        <v>240</v>
      </c>
      <c r="T16" s="127">
        <v>2E-3</v>
      </c>
      <c r="U16" s="127">
        <v>0</v>
      </c>
      <c r="V16" s="127">
        <v>0</v>
      </c>
    </row>
    <row r="17" spans="1:22" s="23" customFormat="1" ht="26.25" customHeight="1" x14ac:dyDescent="0.25">
      <c r="A17" s="156"/>
      <c r="B17" s="154">
        <v>119</v>
      </c>
      <c r="C17" s="184" t="s">
        <v>10</v>
      </c>
      <c r="D17" s="184" t="s">
        <v>47</v>
      </c>
      <c r="E17" s="171">
        <v>20</v>
      </c>
      <c r="F17" s="127">
        <v>1.52</v>
      </c>
      <c r="G17" s="127">
        <v>0.16</v>
      </c>
      <c r="H17" s="127">
        <v>9.84</v>
      </c>
      <c r="I17" s="127">
        <v>47</v>
      </c>
      <c r="J17" s="127">
        <v>0.02</v>
      </c>
      <c r="K17" s="127">
        <v>0.01</v>
      </c>
      <c r="L17" s="127">
        <v>0</v>
      </c>
      <c r="M17" s="127">
        <v>0</v>
      </c>
      <c r="N17" s="127">
        <v>0</v>
      </c>
      <c r="O17" s="127">
        <v>4</v>
      </c>
      <c r="P17" s="127">
        <v>13</v>
      </c>
      <c r="Q17" s="127">
        <v>2.8</v>
      </c>
      <c r="R17" s="127">
        <v>0.22</v>
      </c>
      <c r="S17" s="127">
        <v>18.600000000000001</v>
      </c>
      <c r="T17" s="127">
        <v>1E-3</v>
      </c>
      <c r="U17" s="127">
        <v>1E-3</v>
      </c>
      <c r="V17" s="127">
        <v>2.9</v>
      </c>
    </row>
    <row r="18" spans="1:22" s="23" customFormat="1" ht="26.25" customHeight="1" x14ac:dyDescent="0.25">
      <c r="A18" s="156"/>
      <c r="B18" s="171">
        <v>120</v>
      </c>
      <c r="C18" s="184" t="s">
        <v>11</v>
      </c>
      <c r="D18" s="184" t="s">
        <v>39</v>
      </c>
      <c r="E18" s="162">
        <v>20</v>
      </c>
      <c r="F18" s="128">
        <v>1.32</v>
      </c>
      <c r="G18" s="128">
        <v>0.24</v>
      </c>
      <c r="H18" s="128">
        <v>8.0399999999999991</v>
      </c>
      <c r="I18" s="169">
        <v>39.6</v>
      </c>
      <c r="J18" s="128">
        <v>0.03</v>
      </c>
      <c r="K18" s="128">
        <v>0.02</v>
      </c>
      <c r="L18" s="128">
        <v>0</v>
      </c>
      <c r="M18" s="128">
        <v>0</v>
      </c>
      <c r="N18" s="128">
        <v>0</v>
      </c>
      <c r="O18" s="128">
        <v>5.8</v>
      </c>
      <c r="P18" s="128">
        <v>30</v>
      </c>
      <c r="Q18" s="128">
        <v>9.4</v>
      </c>
      <c r="R18" s="128">
        <v>0.78</v>
      </c>
      <c r="S18" s="128">
        <v>47</v>
      </c>
      <c r="T18" s="128">
        <v>1E-3</v>
      </c>
      <c r="U18" s="128">
        <v>1E-3</v>
      </c>
      <c r="V18" s="128">
        <v>0</v>
      </c>
    </row>
    <row r="19" spans="1:22" s="23" customFormat="1" ht="26.25" customHeight="1" x14ac:dyDescent="0.25">
      <c r="A19" s="156"/>
      <c r="B19" s="151"/>
      <c r="C19" s="195"/>
      <c r="D19" s="245" t="s">
        <v>16</v>
      </c>
      <c r="E19" s="246">
        <f>E12+E13+E14+E15+E16+E17+E18</f>
        <v>740</v>
      </c>
      <c r="F19" s="151">
        <f t="shared" ref="F19:V19" si="1">F12+F13+F14+F15+F16+F17+F18</f>
        <v>33.79</v>
      </c>
      <c r="G19" s="151">
        <f t="shared" si="1"/>
        <v>40.620000000000005</v>
      </c>
      <c r="H19" s="151">
        <f t="shared" si="1"/>
        <v>77.599999999999994</v>
      </c>
      <c r="I19" s="166">
        <f>I12+I13+I14+I15+I16+I17+I18</f>
        <v>817.86</v>
      </c>
      <c r="J19" s="151">
        <f t="shared" si="1"/>
        <v>0.37000000000000011</v>
      </c>
      <c r="K19" s="151">
        <f t="shared" si="1"/>
        <v>0.44000000000000006</v>
      </c>
      <c r="L19" s="151">
        <f t="shared" si="1"/>
        <v>33.69</v>
      </c>
      <c r="M19" s="151">
        <f t="shared" si="1"/>
        <v>432.44</v>
      </c>
      <c r="N19" s="151">
        <f t="shared" si="1"/>
        <v>0.56999999999999995</v>
      </c>
      <c r="O19" s="151">
        <f t="shared" si="1"/>
        <v>244.99000000000004</v>
      </c>
      <c r="P19" s="151">
        <f t="shared" si="1"/>
        <v>273.5</v>
      </c>
      <c r="Q19" s="151">
        <f t="shared" si="1"/>
        <v>115.49000000000001</v>
      </c>
      <c r="R19" s="151">
        <f t="shared" si="1"/>
        <v>8.5699999999999985</v>
      </c>
      <c r="S19" s="151">
        <f t="shared" si="1"/>
        <v>1829.48</v>
      </c>
      <c r="T19" s="151">
        <f t="shared" si="1"/>
        <v>2.3260000000000003E-2</v>
      </c>
      <c r="U19" s="151">
        <f t="shared" si="1"/>
        <v>5.0499999999999998E-3</v>
      </c>
      <c r="V19" s="151">
        <f t="shared" si="1"/>
        <v>3.1059999999999999</v>
      </c>
    </row>
    <row r="20" spans="1:22" s="23" customFormat="1" ht="26.25" customHeight="1" x14ac:dyDescent="0.25">
      <c r="A20" s="156"/>
      <c r="B20" s="167"/>
      <c r="C20" s="247"/>
      <c r="D20" s="245" t="s">
        <v>17</v>
      </c>
      <c r="E20" s="246"/>
      <c r="F20" s="151"/>
      <c r="G20" s="151"/>
      <c r="H20" s="151"/>
      <c r="I20" s="166">
        <f>I19/23.5</f>
        <v>34.802553191489359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</row>
    <row r="21" spans="1:22" s="23" customFormat="1" ht="26.25" customHeight="1" x14ac:dyDescent="0.25">
      <c r="A21" s="171" t="s">
        <v>112</v>
      </c>
      <c r="B21" s="171">
        <v>590</v>
      </c>
      <c r="C21" s="171" t="s">
        <v>113</v>
      </c>
      <c r="D21" s="199" t="s">
        <v>126</v>
      </c>
      <c r="E21" s="171">
        <v>50</v>
      </c>
      <c r="F21" s="127">
        <v>2.72</v>
      </c>
      <c r="G21" s="127">
        <v>1.93</v>
      </c>
      <c r="H21" s="127">
        <v>30.83</v>
      </c>
      <c r="I21" s="163">
        <v>237.19</v>
      </c>
      <c r="J21" s="127">
        <v>0</v>
      </c>
      <c r="K21" s="127">
        <v>0</v>
      </c>
      <c r="L21" s="127">
        <v>0.03</v>
      </c>
      <c r="M21" s="127">
        <v>0</v>
      </c>
      <c r="N21" s="127">
        <v>0</v>
      </c>
      <c r="O21" s="127">
        <v>9.74</v>
      </c>
      <c r="P21" s="127">
        <v>31.62</v>
      </c>
      <c r="Q21" s="127">
        <v>2.81</v>
      </c>
      <c r="R21" s="127">
        <v>0.43</v>
      </c>
      <c r="S21" s="127">
        <v>0</v>
      </c>
      <c r="T21" s="127">
        <v>0</v>
      </c>
      <c r="U21" s="127">
        <v>0</v>
      </c>
      <c r="V21" s="127">
        <v>0</v>
      </c>
    </row>
    <row r="22" spans="1:22" s="23" customFormat="1" ht="26.25" customHeight="1" x14ac:dyDescent="0.25">
      <c r="A22" s="171"/>
      <c r="B22" s="171">
        <v>21</v>
      </c>
      <c r="C22" s="171" t="s">
        <v>15</v>
      </c>
      <c r="D22" s="199" t="s">
        <v>115</v>
      </c>
      <c r="E22" s="171">
        <v>200</v>
      </c>
      <c r="F22" s="127">
        <v>2.02</v>
      </c>
      <c r="G22" s="127">
        <v>0.83</v>
      </c>
      <c r="H22" s="127">
        <v>34.869999999999997</v>
      </c>
      <c r="I22" s="127">
        <v>114.62</v>
      </c>
      <c r="J22" s="127">
        <v>0</v>
      </c>
      <c r="K22" s="127">
        <v>0</v>
      </c>
      <c r="L22" s="127">
        <v>20.51</v>
      </c>
      <c r="M22" s="127">
        <v>0</v>
      </c>
      <c r="N22" s="127">
        <v>0</v>
      </c>
      <c r="O22" s="127">
        <v>53.8</v>
      </c>
      <c r="P22" s="127">
        <v>0</v>
      </c>
      <c r="Q22" s="127">
        <v>28.28</v>
      </c>
      <c r="R22" s="127">
        <v>2.2799999999999998</v>
      </c>
      <c r="S22" s="127">
        <v>0</v>
      </c>
      <c r="T22" s="127">
        <v>0</v>
      </c>
      <c r="U22" s="127">
        <v>0</v>
      </c>
      <c r="V22" s="127">
        <v>0</v>
      </c>
    </row>
    <row r="23" spans="1:22" s="23" customFormat="1" ht="26.25" customHeight="1" x14ac:dyDescent="0.25">
      <c r="A23" s="171"/>
      <c r="B23" s="171">
        <v>113</v>
      </c>
      <c r="C23" s="171" t="s">
        <v>1</v>
      </c>
      <c r="D23" s="199" t="s">
        <v>127</v>
      </c>
      <c r="E23" s="171">
        <v>200</v>
      </c>
      <c r="F23" s="127">
        <v>0.2</v>
      </c>
      <c r="G23" s="127">
        <v>0</v>
      </c>
      <c r="H23" s="127">
        <v>11</v>
      </c>
      <c r="I23" s="163">
        <v>45.6</v>
      </c>
      <c r="J23" s="127">
        <v>0</v>
      </c>
      <c r="K23" s="127">
        <v>0</v>
      </c>
      <c r="L23" s="127">
        <v>2.6</v>
      </c>
      <c r="M23" s="127">
        <v>0</v>
      </c>
      <c r="N23" s="127">
        <v>0</v>
      </c>
      <c r="O23" s="127">
        <v>15.64</v>
      </c>
      <c r="P23" s="127">
        <v>8.8000000000000007</v>
      </c>
      <c r="Q23" s="127">
        <v>4.72</v>
      </c>
      <c r="R23" s="127">
        <v>0.8</v>
      </c>
      <c r="S23" s="127">
        <v>15.34</v>
      </c>
      <c r="T23" s="127">
        <v>0</v>
      </c>
      <c r="U23" s="127">
        <v>0</v>
      </c>
      <c r="V23" s="127">
        <v>0</v>
      </c>
    </row>
    <row r="24" spans="1:22" s="23" customFormat="1" ht="26.25" customHeight="1" x14ac:dyDescent="0.25">
      <c r="A24" s="171"/>
      <c r="B24" s="171"/>
      <c r="C24" s="171"/>
      <c r="D24" s="248" t="s">
        <v>16</v>
      </c>
      <c r="E24" s="155">
        <f>SUM(E21:E23)</f>
        <v>450</v>
      </c>
      <c r="F24" s="127">
        <f>F21+F23</f>
        <v>2.9200000000000004</v>
      </c>
      <c r="G24" s="127">
        <f t="shared" ref="G24:V24" si="2">G21+G23</f>
        <v>1.93</v>
      </c>
      <c r="H24" s="127">
        <f t="shared" si="2"/>
        <v>41.83</v>
      </c>
      <c r="I24" s="163">
        <f>SUM(I21:I23)</f>
        <v>397.41</v>
      </c>
      <c r="J24" s="127">
        <f t="shared" si="2"/>
        <v>0</v>
      </c>
      <c r="K24" s="127">
        <f t="shared" si="2"/>
        <v>0</v>
      </c>
      <c r="L24" s="127">
        <f t="shared" si="2"/>
        <v>2.63</v>
      </c>
      <c r="M24" s="127">
        <f t="shared" si="2"/>
        <v>0</v>
      </c>
      <c r="N24" s="127">
        <f t="shared" si="2"/>
        <v>0</v>
      </c>
      <c r="O24" s="127">
        <f t="shared" si="2"/>
        <v>25.380000000000003</v>
      </c>
      <c r="P24" s="127">
        <f t="shared" si="2"/>
        <v>40.42</v>
      </c>
      <c r="Q24" s="127">
        <f t="shared" si="2"/>
        <v>7.5299999999999994</v>
      </c>
      <c r="R24" s="127">
        <f t="shared" si="2"/>
        <v>1.23</v>
      </c>
      <c r="S24" s="127">
        <f t="shared" si="2"/>
        <v>15.34</v>
      </c>
      <c r="T24" s="127">
        <f t="shared" si="2"/>
        <v>0</v>
      </c>
      <c r="U24" s="127">
        <f t="shared" si="2"/>
        <v>0</v>
      </c>
      <c r="V24" s="127">
        <f t="shared" si="2"/>
        <v>0</v>
      </c>
    </row>
    <row r="25" spans="1:22" s="23" customFormat="1" ht="26.25" customHeight="1" x14ac:dyDescent="0.25">
      <c r="A25" s="171"/>
      <c r="B25" s="171"/>
      <c r="C25" s="171"/>
      <c r="D25" s="248" t="s">
        <v>17</v>
      </c>
      <c r="E25" s="171"/>
      <c r="F25" s="171"/>
      <c r="G25" s="171"/>
      <c r="H25" s="171"/>
      <c r="I25" s="168">
        <f>I24*100/2400</f>
        <v>16.55875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</row>
    <row r="26" spans="1:22" s="23" customFormat="1" ht="26.25" customHeight="1" x14ac:dyDescent="0.25">
      <c r="A26" s="171" t="s">
        <v>116</v>
      </c>
      <c r="B26" s="144">
        <v>90</v>
      </c>
      <c r="C26" s="144" t="s">
        <v>6</v>
      </c>
      <c r="D26" s="199" t="s">
        <v>69</v>
      </c>
      <c r="E26" s="171">
        <v>90</v>
      </c>
      <c r="F26" s="127">
        <v>15.21</v>
      </c>
      <c r="G26" s="127">
        <v>14.04</v>
      </c>
      <c r="H26" s="127">
        <v>8.91</v>
      </c>
      <c r="I26" s="127">
        <v>222.75</v>
      </c>
      <c r="J26" s="129">
        <v>0.37</v>
      </c>
      <c r="K26" s="129">
        <v>0.15</v>
      </c>
      <c r="L26" s="129">
        <v>0.09</v>
      </c>
      <c r="M26" s="129">
        <v>25.83</v>
      </c>
      <c r="N26" s="129">
        <v>0.16</v>
      </c>
      <c r="O26" s="129">
        <v>54.18</v>
      </c>
      <c r="P26" s="129">
        <v>117.54</v>
      </c>
      <c r="Q26" s="129">
        <v>24.8</v>
      </c>
      <c r="R26" s="129">
        <v>1.6</v>
      </c>
      <c r="S26" s="129">
        <v>268.38</v>
      </c>
      <c r="T26" s="129">
        <v>7.0000000000000001E-3</v>
      </c>
      <c r="U26" s="129">
        <v>2.7000000000000001E-3</v>
      </c>
      <c r="V26" s="129">
        <v>0.09</v>
      </c>
    </row>
    <row r="27" spans="1:22" s="23" customFormat="1" ht="26.25" customHeight="1" x14ac:dyDescent="0.25">
      <c r="A27" s="171"/>
      <c r="B27" s="171"/>
      <c r="C27" s="171" t="s">
        <v>117</v>
      </c>
      <c r="D27" s="184" t="s">
        <v>118</v>
      </c>
      <c r="E27" s="171">
        <v>200</v>
      </c>
      <c r="F27" s="154">
        <v>5.6</v>
      </c>
      <c r="G27" s="154">
        <v>5</v>
      </c>
      <c r="H27" s="154">
        <v>22</v>
      </c>
      <c r="I27" s="154">
        <v>156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27"/>
    </row>
    <row r="28" spans="1:22" s="23" customFormat="1" ht="26.25" customHeight="1" x14ac:dyDescent="0.25">
      <c r="A28" s="171"/>
      <c r="B28" s="171">
        <v>65</v>
      </c>
      <c r="C28" s="171" t="s">
        <v>41</v>
      </c>
      <c r="D28" s="184" t="s">
        <v>55</v>
      </c>
      <c r="E28" s="171">
        <v>150</v>
      </c>
      <c r="F28" s="154">
        <v>6.45</v>
      </c>
      <c r="G28" s="154">
        <v>4.05</v>
      </c>
      <c r="H28" s="154">
        <v>40.200000000000003</v>
      </c>
      <c r="I28" s="154">
        <v>223.65</v>
      </c>
      <c r="J28" s="154">
        <v>0.08</v>
      </c>
      <c r="K28" s="154">
        <v>0.02</v>
      </c>
      <c r="L28" s="154">
        <v>0</v>
      </c>
      <c r="M28" s="154">
        <v>30</v>
      </c>
      <c r="N28" s="154">
        <v>0.11</v>
      </c>
      <c r="O28" s="154">
        <v>13.05</v>
      </c>
      <c r="P28" s="154">
        <v>58.34</v>
      </c>
      <c r="Q28" s="154">
        <v>22.53</v>
      </c>
      <c r="R28" s="154">
        <v>1.25</v>
      </c>
      <c r="S28" s="154">
        <v>1.1000000000000001</v>
      </c>
      <c r="T28" s="154">
        <v>0</v>
      </c>
      <c r="U28" s="154">
        <v>0</v>
      </c>
      <c r="V28" s="127">
        <v>0</v>
      </c>
    </row>
    <row r="29" spans="1:22" s="23" customFormat="1" ht="26.25" customHeight="1" x14ac:dyDescent="0.25">
      <c r="A29" s="171"/>
      <c r="B29" s="171">
        <v>518</v>
      </c>
      <c r="C29" s="171" t="s">
        <v>14</v>
      </c>
      <c r="D29" s="199" t="s">
        <v>121</v>
      </c>
      <c r="E29" s="171">
        <v>200</v>
      </c>
      <c r="F29" s="127">
        <v>0.51</v>
      </c>
      <c r="G29" s="127">
        <v>0</v>
      </c>
      <c r="H29" s="127">
        <v>33</v>
      </c>
      <c r="I29" s="163">
        <v>125</v>
      </c>
      <c r="J29" s="127">
        <v>0.04</v>
      </c>
      <c r="K29" s="127">
        <v>0</v>
      </c>
      <c r="L29" s="127">
        <v>4</v>
      </c>
      <c r="M29" s="127">
        <v>0</v>
      </c>
      <c r="N29" s="127">
        <v>0</v>
      </c>
      <c r="O29" s="127">
        <v>10.4</v>
      </c>
      <c r="P29" s="127">
        <v>30</v>
      </c>
      <c r="Q29" s="127">
        <v>24</v>
      </c>
      <c r="R29" s="127">
        <v>0.2</v>
      </c>
      <c r="S29" s="127">
        <v>0</v>
      </c>
      <c r="T29" s="127">
        <v>0</v>
      </c>
      <c r="U29" s="127">
        <v>0</v>
      </c>
      <c r="V29" s="127">
        <v>0</v>
      </c>
    </row>
    <row r="30" spans="1:22" s="23" customFormat="1" ht="26.25" customHeight="1" x14ac:dyDescent="0.25">
      <c r="A30" s="171"/>
      <c r="B30" s="171"/>
      <c r="C30" s="171"/>
      <c r="D30" s="248" t="s">
        <v>16</v>
      </c>
      <c r="E30" s="155">
        <f>SUM(E26:E29)</f>
        <v>640</v>
      </c>
      <c r="F30" s="171">
        <f t="shared" ref="F30:V30" si="3">F26+F28+F29</f>
        <v>22.17</v>
      </c>
      <c r="G30" s="171">
        <f t="shared" si="3"/>
        <v>18.09</v>
      </c>
      <c r="H30" s="171">
        <f t="shared" si="3"/>
        <v>82.11</v>
      </c>
      <c r="I30" s="171">
        <f>SUM(I26:I29)</f>
        <v>727.4</v>
      </c>
      <c r="J30" s="171">
        <f t="shared" si="3"/>
        <v>0.49</v>
      </c>
      <c r="K30" s="171">
        <f t="shared" si="3"/>
        <v>0.16999999999999998</v>
      </c>
      <c r="L30" s="171">
        <f t="shared" si="3"/>
        <v>4.09</v>
      </c>
      <c r="M30" s="171">
        <f t="shared" si="3"/>
        <v>55.83</v>
      </c>
      <c r="N30" s="171">
        <f t="shared" si="3"/>
        <v>0.27</v>
      </c>
      <c r="O30" s="171">
        <f t="shared" si="3"/>
        <v>77.63000000000001</v>
      </c>
      <c r="P30" s="171">
        <f t="shared" si="3"/>
        <v>205.88</v>
      </c>
      <c r="Q30" s="171">
        <f t="shared" si="3"/>
        <v>71.33</v>
      </c>
      <c r="R30" s="171">
        <f t="shared" si="3"/>
        <v>3.0500000000000003</v>
      </c>
      <c r="S30" s="171">
        <f t="shared" si="3"/>
        <v>269.48</v>
      </c>
      <c r="T30" s="171">
        <f t="shared" si="3"/>
        <v>7.0000000000000001E-3</v>
      </c>
      <c r="U30" s="171">
        <f t="shared" si="3"/>
        <v>2.7000000000000001E-3</v>
      </c>
      <c r="V30" s="171">
        <f t="shared" si="3"/>
        <v>0.09</v>
      </c>
    </row>
    <row r="31" spans="1:22" s="23" customFormat="1" ht="26.25" customHeight="1" x14ac:dyDescent="0.25">
      <c r="A31" s="171"/>
      <c r="B31" s="171"/>
      <c r="C31" s="171"/>
      <c r="D31" s="248" t="s">
        <v>17</v>
      </c>
      <c r="E31" s="171">
        <v>0</v>
      </c>
      <c r="F31" s="171"/>
      <c r="G31" s="171"/>
      <c r="H31" s="171"/>
      <c r="I31" s="168">
        <f>I30*100/2350</f>
        <v>30.953191489361704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</row>
    <row r="32" spans="1:22" s="23" customFormat="1" ht="26.25" customHeight="1" x14ac:dyDescent="0.25">
      <c r="A32" s="179"/>
      <c r="B32" s="179"/>
      <c r="C32" s="249"/>
      <c r="D32" s="249"/>
      <c r="E32" s="249">
        <f>E30+E24+E19+E10</f>
        <v>2415</v>
      </c>
      <c r="F32" s="249"/>
      <c r="G32" s="249"/>
      <c r="H32" s="249"/>
      <c r="I32" s="173">
        <f>I31+I25+I20+I11</f>
        <v>106.1451329787234</v>
      </c>
    </row>
    <row r="39" spans="4:4" x14ac:dyDescent="0.3">
      <c r="D39" s="78" t="s">
        <v>135</v>
      </c>
    </row>
    <row r="40" spans="4:4" x14ac:dyDescent="0.3">
      <c r="D40" s="78"/>
    </row>
    <row r="41" spans="4:4" x14ac:dyDescent="0.3">
      <c r="D41" s="78" t="s">
        <v>136</v>
      </c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2:V39"/>
  <sheetViews>
    <sheetView view="pageBreakPreview" zoomScale="40" zoomScaleNormal="80" zoomScaleSheetLayoutView="40" workbookViewId="0">
      <selection activeCell="R28" sqref="R28"/>
    </sheetView>
  </sheetViews>
  <sheetFormatPr defaultRowHeight="22.5" x14ac:dyDescent="0.3"/>
  <cols>
    <col min="1" max="2" width="13.140625" style="14" customWidth="1"/>
    <col min="3" max="3" width="13.140625" style="125" customWidth="1"/>
    <col min="4" max="4" width="54.7109375" style="37" customWidth="1"/>
    <col min="5" max="8" width="9.28515625" style="37" customWidth="1"/>
    <col min="9" max="22" width="9.28515625" style="12" customWidth="1"/>
    <col min="23" max="16384" width="9.140625" style="12"/>
  </cols>
  <sheetData>
    <row r="2" spans="1:22" ht="30" x14ac:dyDescent="0.3">
      <c r="A2" s="21"/>
      <c r="B2" s="21"/>
      <c r="C2" s="123"/>
      <c r="D2" s="17" t="s">
        <v>133</v>
      </c>
      <c r="E2" s="17" t="s">
        <v>34</v>
      </c>
      <c r="F2" s="17">
        <v>5</v>
      </c>
      <c r="I2" s="130" t="s">
        <v>145</v>
      </c>
      <c r="J2" s="21"/>
    </row>
    <row r="4" spans="1:22" s="23" customFormat="1" ht="45" customHeight="1" x14ac:dyDescent="0.3">
      <c r="A4" s="297" t="s">
        <v>0</v>
      </c>
      <c r="B4" s="298" t="s">
        <v>134</v>
      </c>
      <c r="C4" s="301" t="s">
        <v>35</v>
      </c>
      <c r="D4" s="299" t="s">
        <v>33</v>
      </c>
      <c r="E4" s="299" t="s">
        <v>22</v>
      </c>
      <c r="F4" s="299" t="s">
        <v>18</v>
      </c>
      <c r="G4" s="299"/>
      <c r="H4" s="299"/>
      <c r="I4" s="44" t="s">
        <v>19</v>
      </c>
      <c r="J4" s="298" t="s">
        <v>20</v>
      </c>
      <c r="K4" s="298"/>
      <c r="L4" s="300"/>
      <c r="M4" s="300"/>
      <c r="N4" s="300"/>
      <c r="O4" s="298" t="s">
        <v>21</v>
      </c>
      <c r="P4" s="298"/>
      <c r="Q4" s="298"/>
      <c r="R4" s="298"/>
      <c r="S4" s="298"/>
      <c r="T4" s="298"/>
      <c r="U4" s="298"/>
      <c r="V4" s="298"/>
    </row>
    <row r="5" spans="1:22" s="23" customFormat="1" ht="24" customHeight="1" x14ac:dyDescent="0.3">
      <c r="A5" s="297"/>
      <c r="B5" s="298"/>
      <c r="C5" s="301"/>
      <c r="D5" s="299"/>
      <c r="E5" s="299"/>
      <c r="F5" s="109" t="s">
        <v>23</v>
      </c>
      <c r="G5" s="109" t="s">
        <v>24</v>
      </c>
      <c r="H5" s="109" t="s">
        <v>25</v>
      </c>
      <c r="I5" s="44" t="s">
        <v>26</v>
      </c>
      <c r="J5" s="122" t="s">
        <v>27</v>
      </c>
      <c r="K5" s="122" t="s">
        <v>72</v>
      </c>
      <c r="L5" s="122" t="s">
        <v>28</v>
      </c>
      <c r="M5" s="122" t="s">
        <v>73</v>
      </c>
      <c r="N5" s="122" t="s">
        <v>74</v>
      </c>
      <c r="O5" s="122" t="s">
        <v>29</v>
      </c>
      <c r="P5" s="122" t="s">
        <v>30</v>
      </c>
      <c r="Q5" s="122" t="s">
        <v>31</v>
      </c>
      <c r="R5" s="122" t="s">
        <v>32</v>
      </c>
      <c r="S5" s="122" t="s">
        <v>75</v>
      </c>
      <c r="T5" s="122" t="s">
        <v>76</v>
      </c>
      <c r="U5" s="122" t="s">
        <v>77</v>
      </c>
      <c r="V5" s="122" t="s">
        <v>78</v>
      </c>
    </row>
    <row r="6" spans="1:22" s="23" customFormat="1" ht="30" customHeight="1" x14ac:dyDescent="0.25">
      <c r="A6" s="171" t="s">
        <v>2</v>
      </c>
      <c r="B6" s="162">
        <v>197</v>
      </c>
      <c r="C6" s="250" t="s">
        <v>15</v>
      </c>
      <c r="D6" s="184" t="s">
        <v>105</v>
      </c>
      <c r="E6" s="171">
        <v>50</v>
      </c>
      <c r="F6" s="127">
        <v>4.84</v>
      </c>
      <c r="G6" s="127">
        <v>4.43</v>
      </c>
      <c r="H6" s="127">
        <v>9.8699999999999992</v>
      </c>
      <c r="I6" s="128">
        <v>99.54</v>
      </c>
      <c r="J6" s="127">
        <v>0.03</v>
      </c>
      <c r="K6" s="127">
        <v>0.05</v>
      </c>
      <c r="L6" s="127">
        <v>1.54</v>
      </c>
      <c r="M6" s="127">
        <v>40</v>
      </c>
      <c r="N6" s="127">
        <v>0.14000000000000001</v>
      </c>
      <c r="O6" s="127">
        <v>121.35</v>
      </c>
      <c r="P6" s="127">
        <v>79.95</v>
      </c>
      <c r="Q6" s="127">
        <v>9.44</v>
      </c>
      <c r="R6" s="127">
        <v>0.46</v>
      </c>
      <c r="S6" s="127">
        <v>62.33</v>
      </c>
      <c r="T6" s="127">
        <v>2.5999999999999998E-4</v>
      </c>
      <c r="U6" s="127">
        <v>5.0000000000000002E-5</v>
      </c>
      <c r="V6" s="127">
        <v>0</v>
      </c>
    </row>
    <row r="7" spans="1:22" s="23" customFormat="1" ht="30" customHeight="1" x14ac:dyDescent="0.25">
      <c r="A7" s="162"/>
      <c r="B7" s="139">
        <v>347</v>
      </c>
      <c r="C7" s="139" t="s">
        <v>61</v>
      </c>
      <c r="D7" s="251" t="s">
        <v>144</v>
      </c>
      <c r="E7" s="139">
        <v>225</v>
      </c>
      <c r="F7" s="128">
        <v>5.55</v>
      </c>
      <c r="G7" s="128">
        <v>7.36</v>
      </c>
      <c r="H7" s="128">
        <v>29.68</v>
      </c>
      <c r="I7" s="128">
        <v>208.58</v>
      </c>
      <c r="J7" s="128">
        <v>0.08</v>
      </c>
      <c r="K7" s="128">
        <v>0.24</v>
      </c>
      <c r="L7" s="128">
        <v>2.46</v>
      </c>
      <c r="M7" s="128">
        <v>40</v>
      </c>
      <c r="N7" s="128">
        <v>0.16</v>
      </c>
      <c r="O7" s="128">
        <v>206.72</v>
      </c>
      <c r="P7" s="128">
        <v>165.97</v>
      </c>
      <c r="Q7" s="128">
        <v>28.59</v>
      </c>
      <c r="R7" s="128">
        <v>0.56000000000000005</v>
      </c>
      <c r="S7" s="128">
        <v>275.42</v>
      </c>
      <c r="T7" s="128">
        <v>1.4999999999999999E-2</v>
      </c>
      <c r="U7" s="128">
        <v>3.0000000000000001E-3</v>
      </c>
      <c r="V7" s="128">
        <v>0.04</v>
      </c>
    </row>
    <row r="8" spans="1:22" s="23" customFormat="1" ht="30" customHeight="1" x14ac:dyDescent="0.25">
      <c r="A8" s="171"/>
      <c r="B8" s="144">
        <v>115</v>
      </c>
      <c r="C8" s="144" t="s">
        <v>38</v>
      </c>
      <c r="D8" s="252" t="s">
        <v>37</v>
      </c>
      <c r="E8" s="144">
        <v>200</v>
      </c>
      <c r="F8" s="140">
        <v>6.64</v>
      </c>
      <c r="G8" s="140">
        <v>5.14</v>
      </c>
      <c r="H8" s="140">
        <v>18.600000000000001</v>
      </c>
      <c r="I8" s="140">
        <v>148.4</v>
      </c>
      <c r="J8" s="140">
        <v>0.06</v>
      </c>
      <c r="K8" s="140">
        <v>0.26</v>
      </c>
      <c r="L8" s="140">
        <v>2.6</v>
      </c>
      <c r="M8" s="140">
        <v>41.6</v>
      </c>
      <c r="N8" s="140">
        <v>0.06</v>
      </c>
      <c r="O8" s="140">
        <v>226.5</v>
      </c>
      <c r="P8" s="140">
        <v>187.22</v>
      </c>
      <c r="Q8" s="140">
        <v>40.36</v>
      </c>
      <c r="R8" s="140">
        <v>0.98</v>
      </c>
      <c r="S8" s="140">
        <v>308.39999999999998</v>
      </c>
      <c r="T8" s="140">
        <v>1.6E-2</v>
      </c>
      <c r="U8" s="140">
        <v>4.0000000000000001E-3</v>
      </c>
      <c r="V8" s="152">
        <v>4.5999999999999999E-2</v>
      </c>
    </row>
    <row r="9" spans="1:22" s="23" customFormat="1" ht="30" customHeight="1" x14ac:dyDescent="0.25">
      <c r="A9" s="171"/>
      <c r="B9" s="154">
        <v>119</v>
      </c>
      <c r="C9" s="250" t="s">
        <v>10</v>
      </c>
      <c r="D9" s="184" t="s">
        <v>47</v>
      </c>
      <c r="E9" s="171">
        <v>20</v>
      </c>
      <c r="F9" s="127">
        <v>1.52</v>
      </c>
      <c r="G9" s="127">
        <v>0.16</v>
      </c>
      <c r="H9" s="127">
        <v>9.84</v>
      </c>
      <c r="I9" s="127">
        <v>47</v>
      </c>
      <c r="J9" s="127">
        <v>0.02</v>
      </c>
      <c r="K9" s="127">
        <v>0.01</v>
      </c>
      <c r="L9" s="127">
        <v>0</v>
      </c>
      <c r="M9" s="127">
        <v>0</v>
      </c>
      <c r="N9" s="127">
        <v>0</v>
      </c>
      <c r="O9" s="127">
        <v>4</v>
      </c>
      <c r="P9" s="127">
        <v>13</v>
      </c>
      <c r="Q9" s="127">
        <v>2.8</v>
      </c>
      <c r="R9" s="127">
        <v>0.22</v>
      </c>
      <c r="S9" s="127">
        <v>18.600000000000001</v>
      </c>
      <c r="T9" s="127">
        <v>1E-3</v>
      </c>
      <c r="U9" s="127">
        <v>1E-3</v>
      </c>
      <c r="V9" s="127">
        <v>2.9</v>
      </c>
    </row>
    <row r="10" spans="1:22" s="23" customFormat="1" ht="30" customHeight="1" x14ac:dyDescent="0.25">
      <c r="A10" s="171"/>
      <c r="B10" s="151">
        <v>121</v>
      </c>
      <c r="C10" s="250" t="s">
        <v>43</v>
      </c>
      <c r="D10" s="184" t="s">
        <v>43</v>
      </c>
      <c r="E10" s="171">
        <v>40</v>
      </c>
      <c r="F10" s="127">
        <v>3</v>
      </c>
      <c r="G10" s="127">
        <v>11.6</v>
      </c>
      <c r="H10" s="127">
        <v>19.899999999999999</v>
      </c>
      <c r="I10" s="127">
        <v>104.8</v>
      </c>
      <c r="J10" s="127">
        <v>0.03</v>
      </c>
      <c r="K10" s="127">
        <v>0.01</v>
      </c>
      <c r="L10" s="127">
        <v>0</v>
      </c>
      <c r="M10" s="127">
        <v>0</v>
      </c>
      <c r="N10" s="127">
        <v>0</v>
      </c>
      <c r="O10" s="127">
        <v>5.7</v>
      </c>
      <c r="P10" s="127">
        <v>19.5</v>
      </c>
      <c r="Q10" s="127">
        <v>3.9</v>
      </c>
      <c r="R10" s="127">
        <v>0.36</v>
      </c>
      <c r="S10" s="127">
        <v>27.6</v>
      </c>
      <c r="T10" s="127">
        <v>0</v>
      </c>
      <c r="U10" s="127">
        <v>0</v>
      </c>
      <c r="V10" s="127">
        <v>0</v>
      </c>
    </row>
    <row r="11" spans="1:22" s="23" customFormat="1" ht="30" customHeight="1" x14ac:dyDescent="0.25">
      <c r="A11" s="162"/>
      <c r="B11" s="162"/>
      <c r="C11" s="253"/>
      <c r="D11" s="186" t="s">
        <v>16</v>
      </c>
      <c r="E11" s="164">
        <f>SUM(E6:E10)</f>
        <v>535</v>
      </c>
      <c r="F11" s="164">
        <f t="shared" ref="F11:V11" si="0">SUM(F6:F10)</f>
        <v>21.55</v>
      </c>
      <c r="G11" s="164">
        <f t="shared" si="0"/>
        <v>28.689999999999998</v>
      </c>
      <c r="H11" s="164">
        <f t="shared" si="0"/>
        <v>87.889999999999986</v>
      </c>
      <c r="I11" s="164">
        <f t="shared" si="0"/>
        <v>608.31999999999994</v>
      </c>
      <c r="J11" s="164">
        <f t="shared" si="0"/>
        <v>0.21999999999999997</v>
      </c>
      <c r="K11" s="164">
        <f t="shared" si="0"/>
        <v>0.57000000000000006</v>
      </c>
      <c r="L11" s="164">
        <f t="shared" si="0"/>
        <v>6.6</v>
      </c>
      <c r="M11" s="164">
        <f t="shared" si="0"/>
        <v>121.6</v>
      </c>
      <c r="N11" s="164">
        <f t="shared" si="0"/>
        <v>0.36000000000000004</v>
      </c>
      <c r="O11" s="164">
        <f t="shared" si="0"/>
        <v>564.27</v>
      </c>
      <c r="P11" s="164">
        <f t="shared" si="0"/>
        <v>465.64</v>
      </c>
      <c r="Q11" s="164">
        <f t="shared" si="0"/>
        <v>85.09</v>
      </c>
      <c r="R11" s="164">
        <f t="shared" si="0"/>
        <v>2.58</v>
      </c>
      <c r="S11" s="164">
        <f t="shared" si="0"/>
        <v>692.35</v>
      </c>
      <c r="T11" s="164">
        <f t="shared" si="0"/>
        <v>3.2259999999999997E-2</v>
      </c>
      <c r="U11" s="164">
        <f t="shared" si="0"/>
        <v>8.0500000000000016E-3</v>
      </c>
      <c r="V11" s="164">
        <f t="shared" si="0"/>
        <v>2.9859999999999998</v>
      </c>
    </row>
    <row r="12" spans="1:22" s="23" customFormat="1" ht="30" customHeight="1" x14ac:dyDescent="0.25">
      <c r="A12" s="162"/>
      <c r="B12" s="162"/>
      <c r="C12" s="253"/>
      <c r="D12" s="186" t="s">
        <v>17</v>
      </c>
      <c r="E12" s="162"/>
      <c r="F12" s="128"/>
      <c r="G12" s="128"/>
      <c r="H12" s="128"/>
      <c r="I12" s="170">
        <f>I11/23.5</f>
        <v>25.885957446808508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</row>
    <row r="13" spans="1:22" s="23" customFormat="1" ht="30" customHeight="1" x14ac:dyDescent="0.25">
      <c r="A13" s="162" t="s">
        <v>3</v>
      </c>
      <c r="B13" s="151">
        <v>9</v>
      </c>
      <c r="C13" s="254" t="s">
        <v>15</v>
      </c>
      <c r="D13" s="255" t="s">
        <v>63</v>
      </c>
      <c r="E13" s="151">
        <v>60</v>
      </c>
      <c r="F13" s="150">
        <v>1.29</v>
      </c>
      <c r="G13" s="150">
        <v>4.2699999999999996</v>
      </c>
      <c r="H13" s="150">
        <v>6.97</v>
      </c>
      <c r="I13" s="150">
        <v>72.75</v>
      </c>
      <c r="J13" s="150">
        <v>0.02</v>
      </c>
      <c r="K13" s="150">
        <v>0.03</v>
      </c>
      <c r="L13" s="150">
        <v>4.4800000000000004</v>
      </c>
      <c r="M13" s="150">
        <v>30</v>
      </c>
      <c r="N13" s="150">
        <v>0</v>
      </c>
      <c r="O13" s="150">
        <v>17.55</v>
      </c>
      <c r="P13" s="150">
        <v>27.09</v>
      </c>
      <c r="Q13" s="150">
        <v>14.37</v>
      </c>
      <c r="R13" s="150">
        <v>0.8</v>
      </c>
      <c r="S13" s="150">
        <v>205.55</v>
      </c>
      <c r="T13" s="150">
        <v>4.0000000000000001E-3</v>
      </c>
      <c r="U13" s="150">
        <v>1E-3</v>
      </c>
      <c r="V13" s="150">
        <v>0.01</v>
      </c>
    </row>
    <row r="14" spans="1:22" s="23" customFormat="1" ht="30" customHeight="1" x14ac:dyDescent="0.25">
      <c r="A14" s="171"/>
      <c r="B14" s="162">
        <v>37</v>
      </c>
      <c r="C14" s="250" t="s">
        <v>5</v>
      </c>
      <c r="D14" s="184" t="s">
        <v>48</v>
      </c>
      <c r="E14" s="171">
        <v>200</v>
      </c>
      <c r="F14" s="154">
        <v>5.78</v>
      </c>
      <c r="G14" s="154">
        <v>5.5</v>
      </c>
      <c r="H14" s="154">
        <v>10.8</v>
      </c>
      <c r="I14" s="154">
        <v>115.7</v>
      </c>
      <c r="J14" s="154">
        <v>7.0000000000000007E-2</v>
      </c>
      <c r="K14" s="154">
        <v>7.0000000000000007E-2</v>
      </c>
      <c r="L14" s="154">
        <v>5.69</v>
      </c>
      <c r="M14" s="154">
        <v>110</v>
      </c>
      <c r="N14" s="154">
        <v>0</v>
      </c>
      <c r="O14" s="154">
        <v>14.22</v>
      </c>
      <c r="P14" s="154">
        <v>82.61</v>
      </c>
      <c r="Q14" s="154">
        <v>21.99</v>
      </c>
      <c r="R14" s="154">
        <v>1.22</v>
      </c>
      <c r="S14" s="154">
        <v>398.71</v>
      </c>
      <c r="T14" s="154">
        <v>5.0000000000000001E-3</v>
      </c>
      <c r="U14" s="154">
        <v>0</v>
      </c>
      <c r="V14" s="154">
        <v>0.04</v>
      </c>
    </row>
    <row r="15" spans="1:22" s="23" customFormat="1" ht="30" customHeight="1" x14ac:dyDescent="0.25">
      <c r="A15" s="156"/>
      <c r="B15" s="162">
        <v>75</v>
      </c>
      <c r="C15" s="256" t="s">
        <v>6</v>
      </c>
      <c r="D15" s="195" t="s">
        <v>96</v>
      </c>
      <c r="E15" s="151">
        <v>90</v>
      </c>
      <c r="F15" s="149">
        <v>12.86</v>
      </c>
      <c r="G15" s="149">
        <v>1.65</v>
      </c>
      <c r="H15" s="149">
        <v>4.9400000000000004</v>
      </c>
      <c r="I15" s="149">
        <v>84.8</v>
      </c>
      <c r="J15" s="149">
        <v>0.08</v>
      </c>
      <c r="K15" s="149">
        <v>0.09</v>
      </c>
      <c r="L15" s="149">
        <v>1.36</v>
      </c>
      <c r="M15" s="149">
        <v>170</v>
      </c>
      <c r="N15" s="149">
        <v>0.16</v>
      </c>
      <c r="O15" s="149">
        <v>36.93</v>
      </c>
      <c r="P15" s="149">
        <v>163.35</v>
      </c>
      <c r="Q15" s="149">
        <v>46.53</v>
      </c>
      <c r="R15" s="149">
        <v>0.85</v>
      </c>
      <c r="S15" s="149">
        <v>346.72</v>
      </c>
      <c r="T15" s="149">
        <v>0.11</v>
      </c>
      <c r="U15" s="149">
        <v>1.2E-2</v>
      </c>
      <c r="V15" s="149">
        <v>0.51</v>
      </c>
    </row>
    <row r="16" spans="1:22" s="23" customFormat="1" ht="30" customHeight="1" x14ac:dyDescent="0.25">
      <c r="A16" s="156"/>
      <c r="B16" s="162">
        <v>65</v>
      </c>
      <c r="C16" s="253" t="s">
        <v>52</v>
      </c>
      <c r="D16" s="183" t="s">
        <v>46</v>
      </c>
      <c r="E16" s="162">
        <v>150</v>
      </c>
      <c r="F16" s="160">
        <v>6.76</v>
      </c>
      <c r="G16" s="160">
        <v>3.93</v>
      </c>
      <c r="H16" s="160">
        <v>41.29</v>
      </c>
      <c r="I16" s="160">
        <v>227.48</v>
      </c>
      <c r="J16" s="154">
        <v>0.08</v>
      </c>
      <c r="K16" s="154">
        <v>0.03</v>
      </c>
      <c r="L16" s="154">
        <v>0</v>
      </c>
      <c r="M16" s="154">
        <v>10</v>
      </c>
      <c r="N16" s="154">
        <v>0.06</v>
      </c>
      <c r="O16" s="154">
        <v>13.54</v>
      </c>
      <c r="P16" s="154">
        <v>50.83</v>
      </c>
      <c r="Q16" s="154">
        <v>9.14</v>
      </c>
      <c r="R16" s="154">
        <v>0.93</v>
      </c>
      <c r="S16" s="154">
        <v>72.5</v>
      </c>
      <c r="T16" s="154">
        <v>1E-3</v>
      </c>
      <c r="U16" s="154">
        <v>0</v>
      </c>
      <c r="V16" s="128">
        <v>0.01</v>
      </c>
    </row>
    <row r="17" spans="1:22" s="23" customFormat="1" ht="30" customHeight="1" x14ac:dyDescent="0.25">
      <c r="A17" s="156"/>
      <c r="B17" s="257">
        <v>102</v>
      </c>
      <c r="C17" s="258" t="s">
        <v>14</v>
      </c>
      <c r="D17" s="259" t="s">
        <v>60</v>
      </c>
      <c r="E17" s="260">
        <v>200</v>
      </c>
      <c r="F17" s="134">
        <v>0.83</v>
      </c>
      <c r="G17" s="134">
        <v>0.04</v>
      </c>
      <c r="H17" s="134">
        <v>15.16</v>
      </c>
      <c r="I17" s="174">
        <v>64.22</v>
      </c>
      <c r="J17" s="134">
        <v>0.01</v>
      </c>
      <c r="K17" s="134">
        <v>0.03</v>
      </c>
      <c r="L17" s="134">
        <v>0.27</v>
      </c>
      <c r="M17" s="134">
        <v>60</v>
      </c>
      <c r="N17" s="134">
        <v>0</v>
      </c>
      <c r="O17" s="134">
        <v>24.15</v>
      </c>
      <c r="P17" s="134">
        <v>21.59</v>
      </c>
      <c r="Q17" s="134">
        <v>15.53</v>
      </c>
      <c r="R17" s="134">
        <v>0.49</v>
      </c>
      <c r="S17" s="134">
        <v>242.47</v>
      </c>
      <c r="T17" s="134">
        <v>1E-3</v>
      </c>
      <c r="U17" s="134">
        <v>0</v>
      </c>
      <c r="V17" s="134">
        <v>0.01</v>
      </c>
    </row>
    <row r="18" spans="1:22" s="23" customFormat="1" ht="30" customHeight="1" x14ac:dyDescent="0.25">
      <c r="A18" s="156"/>
      <c r="B18" s="154">
        <v>119</v>
      </c>
      <c r="C18" s="250" t="s">
        <v>10</v>
      </c>
      <c r="D18" s="184" t="s">
        <v>47</v>
      </c>
      <c r="E18" s="171">
        <v>45</v>
      </c>
      <c r="F18" s="127">
        <v>3.42</v>
      </c>
      <c r="G18" s="127">
        <v>0.36</v>
      </c>
      <c r="H18" s="127">
        <v>22.14</v>
      </c>
      <c r="I18" s="127">
        <v>105.75</v>
      </c>
      <c r="J18" s="127">
        <v>0.05</v>
      </c>
      <c r="K18" s="127">
        <v>0.01</v>
      </c>
      <c r="L18" s="127">
        <v>0</v>
      </c>
      <c r="M18" s="127">
        <v>0</v>
      </c>
      <c r="N18" s="127">
        <v>0</v>
      </c>
      <c r="O18" s="127">
        <v>9</v>
      </c>
      <c r="P18" s="127">
        <v>29.25</v>
      </c>
      <c r="Q18" s="127">
        <v>6.3</v>
      </c>
      <c r="R18" s="127">
        <v>0.5</v>
      </c>
      <c r="S18" s="127">
        <v>41.85</v>
      </c>
      <c r="T18" s="127">
        <v>1E-3</v>
      </c>
      <c r="U18" s="127">
        <v>3.0000000000000001E-3</v>
      </c>
      <c r="V18" s="154">
        <v>6.53</v>
      </c>
    </row>
    <row r="19" spans="1:22" s="23" customFormat="1" ht="30" customHeight="1" x14ac:dyDescent="0.25">
      <c r="A19" s="156"/>
      <c r="B19" s="171">
        <v>120</v>
      </c>
      <c r="C19" s="250" t="s">
        <v>11</v>
      </c>
      <c r="D19" s="184" t="s">
        <v>39</v>
      </c>
      <c r="E19" s="171">
        <v>40</v>
      </c>
      <c r="F19" s="127">
        <v>2.64</v>
      </c>
      <c r="G19" s="127">
        <v>0.48</v>
      </c>
      <c r="H19" s="127">
        <v>16.079999999999998</v>
      </c>
      <c r="I19" s="127">
        <v>79.2</v>
      </c>
      <c r="J19" s="127">
        <v>7.0000000000000007E-2</v>
      </c>
      <c r="K19" s="127">
        <v>0.03</v>
      </c>
      <c r="L19" s="127">
        <v>0</v>
      </c>
      <c r="M19" s="127">
        <v>0</v>
      </c>
      <c r="N19" s="127">
        <v>0</v>
      </c>
      <c r="O19" s="127">
        <v>11.6</v>
      </c>
      <c r="P19" s="127">
        <v>60</v>
      </c>
      <c r="Q19" s="127">
        <v>18.8</v>
      </c>
      <c r="R19" s="127">
        <v>1.56</v>
      </c>
      <c r="S19" s="127">
        <v>94</v>
      </c>
      <c r="T19" s="127">
        <v>1.7600000000000001E-3</v>
      </c>
      <c r="U19" s="127">
        <v>2.2000000000000001E-3</v>
      </c>
      <c r="V19" s="127">
        <v>0.01</v>
      </c>
    </row>
    <row r="20" spans="1:22" s="23" customFormat="1" ht="30" customHeight="1" x14ac:dyDescent="0.25">
      <c r="A20" s="156"/>
      <c r="B20" s="156"/>
      <c r="C20" s="145"/>
      <c r="D20" s="186" t="s">
        <v>16</v>
      </c>
      <c r="E20" s="155">
        <f>SUM(E14:E19)</f>
        <v>725</v>
      </c>
      <c r="F20" s="171">
        <f t="shared" ref="F20:V20" si="1">SUM(F14:F19)</f>
        <v>32.29</v>
      </c>
      <c r="G20" s="171">
        <f t="shared" si="1"/>
        <v>11.959999999999999</v>
      </c>
      <c r="H20" s="171">
        <f t="shared" si="1"/>
        <v>110.41</v>
      </c>
      <c r="I20" s="168">
        <f>SUM(I13:I19)</f>
        <v>749.90000000000009</v>
      </c>
      <c r="J20" s="171">
        <f t="shared" si="1"/>
        <v>0.36000000000000004</v>
      </c>
      <c r="K20" s="171">
        <f t="shared" si="1"/>
        <v>0.26</v>
      </c>
      <c r="L20" s="171">
        <f t="shared" si="1"/>
        <v>7.32</v>
      </c>
      <c r="M20" s="171">
        <f t="shared" si="1"/>
        <v>350</v>
      </c>
      <c r="N20" s="171">
        <f t="shared" si="1"/>
        <v>0.22</v>
      </c>
      <c r="O20" s="171">
        <f t="shared" si="1"/>
        <v>109.44</v>
      </c>
      <c r="P20" s="171">
        <f t="shared" si="1"/>
        <v>407.62999999999994</v>
      </c>
      <c r="Q20" s="171">
        <f t="shared" si="1"/>
        <v>118.28999999999999</v>
      </c>
      <c r="R20" s="171">
        <f t="shared" si="1"/>
        <v>5.5500000000000007</v>
      </c>
      <c r="S20" s="171">
        <f t="shared" si="1"/>
        <v>1196.25</v>
      </c>
      <c r="T20" s="171">
        <f t="shared" si="1"/>
        <v>0.11976000000000001</v>
      </c>
      <c r="U20" s="171">
        <f t="shared" si="1"/>
        <v>1.72E-2</v>
      </c>
      <c r="V20" s="171">
        <f t="shared" si="1"/>
        <v>7.11</v>
      </c>
    </row>
    <row r="21" spans="1:22" s="23" customFormat="1" ht="30" customHeight="1" x14ac:dyDescent="0.25">
      <c r="A21" s="156"/>
      <c r="B21" s="156"/>
      <c r="C21" s="145"/>
      <c r="D21" s="186" t="s">
        <v>17</v>
      </c>
      <c r="E21" s="178"/>
      <c r="F21" s="178"/>
      <c r="G21" s="178"/>
      <c r="H21" s="178"/>
      <c r="I21" s="168">
        <f>I20/23.5</f>
        <v>31.910638297872346</v>
      </c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</row>
    <row r="22" spans="1:22" s="23" customFormat="1" ht="30" customHeight="1" x14ac:dyDescent="0.25">
      <c r="A22" s="171" t="s">
        <v>112</v>
      </c>
      <c r="B22" s="171"/>
      <c r="C22" s="144" t="s">
        <v>113</v>
      </c>
      <c r="D22" s="199" t="s">
        <v>128</v>
      </c>
      <c r="E22" s="171">
        <v>20</v>
      </c>
      <c r="F22" s="127">
        <v>1.02</v>
      </c>
      <c r="G22" s="127">
        <v>5.09</v>
      </c>
      <c r="H22" s="127">
        <v>16</v>
      </c>
      <c r="I22" s="163">
        <v>222</v>
      </c>
      <c r="J22" s="127">
        <v>0</v>
      </c>
      <c r="K22" s="127">
        <v>0</v>
      </c>
      <c r="L22" s="127">
        <v>0</v>
      </c>
      <c r="M22" s="127">
        <v>2.4</v>
      </c>
      <c r="N22" s="127">
        <v>0</v>
      </c>
      <c r="O22" s="127">
        <v>0.2</v>
      </c>
      <c r="P22" s="127">
        <v>0.02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7">
        <v>0</v>
      </c>
    </row>
    <row r="23" spans="1:22" s="23" customFormat="1" ht="30" customHeight="1" x14ac:dyDescent="0.25">
      <c r="A23" s="171"/>
      <c r="B23" s="139">
        <v>114</v>
      </c>
      <c r="C23" s="139" t="s">
        <v>38</v>
      </c>
      <c r="D23" s="200" t="s">
        <v>139</v>
      </c>
      <c r="E23" s="162">
        <v>200</v>
      </c>
      <c r="F23" s="140">
        <v>0</v>
      </c>
      <c r="G23" s="140">
        <v>0</v>
      </c>
      <c r="H23" s="140">
        <v>7.27</v>
      </c>
      <c r="I23" s="140">
        <v>28.73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0.26</v>
      </c>
      <c r="P23" s="140">
        <v>0.03</v>
      </c>
      <c r="Q23" s="140">
        <v>0.03</v>
      </c>
      <c r="R23" s="140">
        <v>0.02</v>
      </c>
      <c r="S23" s="140">
        <v>0.28999999999999998</v>
      </c>
      <c r="T23" s="140">
        <v>0</v>
      </c>
      <c r="U23" s="140">
        <v>0</v>
      </c>
      <c r="V23" s="140">
        <v>0</v>
      </c>
    </row>
    <row r="24" spans="1:22" s="23" customFormat="1" ht="30" customHeight="1" x14ac:dyDescent="0.25">
      <c r="A24" s="156"/>
      <c r="B24" s="171">
        <v>21</v>
      </c>
      <c r="C24" s="144" t="s">
        <v>15</v>
      </c>
      <c r="D24" s="199" t="s">
        <v>115</v>
      </c>
      <c r="E24" s="171">
        <v>200</v>
      </c>
      <c r="F24" s="127">
        <v>2.02</v>
      </c>
      <c r="G24" s="127">
        <v>0.83</v>
      </c>
      <c r="H24" s="127">
        <v>34.869999999999997</v>
      </c>
      <c r="I24" s="127">
        <v>114.62</v>
      </c>
      <c r="J24" s="127">
        <v>0</v>
      </c>
      <c r="K24" s="127">
        <v>0</v>
      </c>
      <c r="L24" s="127">
        <v>20.51</v>
      </c>
      <c r="M24" s="127">
        <v>0</v>
      </c>
      <c r="N24" s="127">
        <v>0</v>
      </c>
      <c r="O24" s="127">
        <v>53.8</v>
      </c>
      <c r="P24" s="127">
        <v>0</v>
      </c>
      <c r="Q24" s="127">
        <v>28.28</v>
      </c>
      <c r="R24" s="127">
        <v>2.2799999999999998</v>
      </c>
      <c r="S24" s="127">
        <v>0</v>
      </c>
      <c r="T24" s="127">
        <v>0</v>
      </c>
      <c r="U24" s="127">
        <v>0</v>
      </c>
      <c r="V24" s="127">
        <v>0</v>
      </c>
    </row>
    <row r="25" spans="1:22" s="23" customFormat="1" ht="30" customHeight="1" x14ac:dyDescent="0.25">
      <c r="A25" s="156"/>
      <c r="B25" s="171"/>
      <c r="C25" s="144"/>
      <c r="D25" s="248" t="s">
        <v>16</v>
      </c>
      <c r="E25" s="155">
        <f>SUM(E22:E24)</f>
        <v>420</v>
      </c>
      <c r="F25" s="127">
        <f>F22+F24</f>
        <v>3.04</v>
      </c>
      <c r="G25" s="127">
        <f t="shared" ref="G25:V25" si="2">G22+G24</f>
        <v>5.92</v>
      </c>
      <c r="H25" s="127">
        <f t="shared" si="2"/>
        <v>50.87</v>
      </c>
      <c r="I25" s="163">
        <f>I22+I24+I23</f>
        <v>365.35</v>
      </c>
      <c r="J25" s="127">
        <f t="shared" si="2"/>
        <v>0</v>
      </c>
      <c r="K25" s="127">
        <f t="shared" si="2"/>
        <v>0</v>
      </c>
      <c r="L25" s="127">
        <f t="shared" si="2"/>
        <v>20.51</v>
      </c>
      <c r="M25" s="127">
        <f t="shared" si="2"/>
        <v>2.4</v>
      </c>
      <c r="N25" s="127">
        <f t="shared" si="2"/>
        <v>0</v>
      </c>
      <c r="O25" s="127">
        <f t="shared" si="2"/>
        <v>54</v>
      </c>
      <c r="P25" s="127">
        <f t="shared" si="2"/>
        <v>0.02</v>
      </c>
      <c r="Q25" s="127">
        <f t="shared" si="2"/>
        <v>28.28</v>
      </c>
      <c r="R25" s="127">
        <f t="shared" si="2"/>
        <v>2.2799999999999998</v>
      </c>
      <c r="S25" s="127">
        <f t="shared" si="2"/>
        <v>0</v>
      </c>
      <c r="T25" s="127">
        <f t="shared" si="2"/>
        <v>0</v>
      </c>
      <c r="U25" s="127">
        <f t="shared" si="2"/>
        <v>0</v>
      </c>
      <c r="V25" s="127">
        <f t="shared" si="2"/>
        <v>0</v>
      </c>
    </row>
    <row r="26" spans="1:22" s="23" customFormat="1" ht="30" customHeight="1" x14ac:dyDescent="0.25">
      <c r="A26" s="156"/>
      <c r="B26" s="156"/>
      <c r="C26" s="146"/>
      <c r="D26" s="248" t="s">
        <v>17</v>
      </c>
      <c r="E26" s="156"/>
      <c r="F26" s="171"/>
      <c r="G26" s="171"/>
      <c r="H26" s="171"/>
      <c r="I26" s="168">
        <f>I25*100/2350</f>
        <v>15.546808510638298</v>
      </c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</row>
    <row r="27" spans="1:22" s="23" customFormat="1" ht="30" customHeight="1" x14ac:dyDescent="0.25">
      <c r="A27" s="171" t="s">
        <v>116</v>
      </c>
      <c r="B27" s="151">
        <v>249</v>
      </c>
      <c r="C27" s="261" t="s">
        <v>6</v>
      </c>
      <c r="D27" s="195" t="s">
        <v>137</v>
      </c>
      <c r="E27" s="151">
        <v>250</v>
      </c>
      <c r="F27" s="154">
        <v>21.75</v>
      </c>
      <c r="G27" s="154">
        <v>9.25</v>
      </c>
      <c r="H27" s="154">
        <v>25.5</v>
      </c>
      <c r="I27" s="154">
        <v>272.5</v>
      </c>
      <c r="J27" s="154">
        <v>0.22500000000000001</v>
      </c>
      <c r="K27" s="154">
        <v>0</v>
      </c>
      <c r="L27" s="154">
        <v>11.625</v>
      </c>
      <c r="M27" s="154">
        <v>0</v>
      </c>
      <c r="N27" s="154">
        <v>0</v>
      </c>
      <c r="O27" s="154">
        <v>39.225000000000001</v>
      </c>
      <c r="P27" s="154">
        <v>246.95</v>
      </c>
      <c r="Q27" s="154">
        <v>55.9</v>
      </c>
      <c r="R27" s="154">
        <v>3.1749999999999998</v>
      </c>
      <c r="S27" s="154">
        <v>0</v>
      </c>
      <c r="T27" s="154">
        <v>0</v>
      </c>
      <c r="U27" s="154">
        <v>0</v>
      </c>
      <c r="V27" s="154">
        <v>0</v>
      </c>
    </row>
    <row r="28" spans="1:22" s="23" customFormat="1" ht="30" customHeight="1" x14ac:dyDescent="0.25">
      <c r="A28" s="171"/>
      <c r="B28" s="171"/>
      <c r="C28" s="144" t="s">
        <v>117</v>
      </c>
      <c r="D28" s="184" t="s">
        <v>118</v>
      </c>
      <c r="E28" s="171">
        <v>200</v>
      </c>
      <c r="F28" s="154">
        <v>5.6</v>
      </c>
      <c r="G28" s="154">
        <v>5</v>
      </c>
      <c r="H28" s="154">
        <v>22</v>
      </c>
      <c r="I28" s="154">
        <v>156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27"/>
    </row>
    <row r="29" spans="1:22" s="23" customFormat="1" ht="30" customHeight="1" x14ac:dyDescent="0.25">
      <c r="A29" s="156"/>
      <c r="B29" s="171">
        <v>518</v>
      </c>
      <c r="C29" s="144" t="s">
        <v>14</v>
      </c>
      <c r="D29" s="199" t="s">
        <v>119</v>
      </c>
      <c r="E29" s="171">
        <v>200</v>
      </c>
      <c r="F29" s="127">
        <v>0.51</v>
      </c>
      <c r="G29" s="127">
        <v>0</v>
      </c>
      <c r="H29" s="127">
        <v>33</v>
      </c>
      <c r="I29" s="163">
        <v>125</v>
      </c>
      <c r="J29" s="127">
        <v>0.04</v>
      </c>
      <c r="K29" s="127">
        <v>0</v>
      </c>
      <c r="L29" s="127">
        <v>4</v>
      </c>
      <c r="M29" s="127">
        <v>0</v>
      </c>
      <c r="N29" s="127">
        <v>0</v>
      </c>
      <c r="O29" s="127">
        <v>10.4</v>
      </c>
      <c r="P29" s="127">
        <v>30</v>
      </c>
      <c r="Q29" s="127">
        <v>24</v>
      </c>
      <c r="R29" s="127">
        <v>0.2</v>
      </c>
      <c r="S29" s="127">
        <v>0</v>
      </c>
      <c r="T29" s="127">
        <v>0</v>
      </c>
      <c r="U29" s="127">
        <v>0</v>
      </c>
      <c r="V29" s="127">
        <v>0</v>
      </c>
    </row>
    <row r="30" spans="1:22" s="23" customFormat="1" ht="30" customHeight="1" x14ac:dyDescent="0.25">
      <c r="A30" s="156"/>
      <c r="B30" s="154">
        <v>119</v>
      </c>
      <c r="C30" s="250" t="s">
        <v>10</v>
      </c>
      <c r="D30" s="184" t="s">
        <v>47</v>
      </c>
      <c r="E30" s="171">
        <v>45</v>
      </c>
      <c r="F30" s="127">
        <v>3.42</v>
      </c>
      <c r="G30" s="127">
        <v>0.36</v>
      </c>
      <c r="H30" s="127">
        <v>22.14</v>
      </c>
      <c r="I30" s="127">
        <v>105.75</v>
      </c>
      <c r="J30" s="127">
        <v>0.05</v>
      </c>
      <c r="K30" s="127">
        <v>0.01</v>
      </c>
      <c r="L30" s="127">
        <v>0</v>
      </c>
      <c r="M30" s="127">
        <v>0</v>
      </c>
      <c r="N30" s="127">
        <v>0</v>
      </c>
      <c r="O30" s="127">
        <v>9</v>
      </c>
      <c r="P30" s="127">
        <v>29.25</v>
      </c>
      <c r="Q30" s="127">
        <v>6.3</v>
      </c>
      <c r="R30" s="127">
        <v>0.5</v>
      </c>
      <c r="S30" s="127">
        <v>41.85</v>
      </c>
      <c r="T30" s="127">
        <v>1E-3</v>
      </c>
      <c r="U30" s="127">
        <v>3.0000000000000001E-3</v>
      </c>
      <c r="V30" s="154">
        <v>6.53</v>
      </c>
    </row>
    <row r="31" spans="1:22" s="23" customFormat="1" ht="30" customHeight="1" x14ac:dyDescent="0.25">
      <c r="A31" s="156"/>
      <c r="B31" s="171"/>
      <c r="C31" s="144"/>
      <c r="D31" s="248" t="s">
        <v>16</v>
      </c>
      <c r="E31" s="155">
        <f>SUM(E27:E30)</f>
        <v>695</v>
      </c>
      <c r="F31" s="155">
        <f t="shared" ref="F31:V31" si="3">SUM(F27:F29)</f>
        <v>27.860000000000003</v>
      </c>
      <c r="G31" s="155">
        <f t="shared" si="3"/>
        <v>14.25</v>
      </c>
      <c r="H31" s="155">
        <f t="shared" si="3"/>
        <v>80.5</v>
      </c>
      <c r="I31" s="155">
        <f>SUM(I27:I30)</f>
        <v>659.25</v>
      </c>
      <c r="J31" s="155">
        <f t="shared" si="3"/>
        <v>0.26500000000000001</v>
      </c>
      <c r="K31" s="155">
        <f t="shared" si="3"/>
        <v>0</v>
      </c>
      <c r="L31" s="155">
        <f t="shared" si="3"/>
        <v>15.625</v>
      </c>
      <c r="M31" s="155">
        <f t="shared" si="3"/>
        <v>0</v>
      </c>
      <c r="N31" s="155">
        <f t="shared" si="3"/>
        <v>0</v>
      </c>
      <c r="O31" s="155">
        <f t="shared" si="3"/>
        <v>49.625</v>
      </c>
      <c r="P31" s="155">
        <f t="shared" si="3"/>
        <v>276.95</v>
      </c>
      <c r="Q31" s="155">
        <f t="shared" si="3"/>
        <v>79.900000000000006</v>
      </c>
      <c r="R31" s="155">
        <f t="shared" si="3"/>
        <v>3.375</v>
      </c>
      <c r="S31" s="155">
        <f t="shared" si="3"/>
        <v>0</v>
      </c>
      <c r="T31" s="155">
        <f t="shared" si="3"/>
        <v>0</v>
      </c>
      <c r="U31" s="155">
        <f t="shared" si="3"/>
        <v>0</v>
      </c>
      <c r="V31" s="155">
        <f t="shared" si="3"/>
        <v>0</v>
      </c>
    </row>
    <row r="32" spans="1:22" s="23" customFormat="1" ht="30" customHeight="1" x14ac:dyDescent="0.25">
      <c r="A32" s="156"/>
      <c r="B32" s="156"/>
      <c r="C32" s="146"/>
      <c r="D32" s="248" t="s">
        <v>17</v>
      </c>
      <c r="E32" s="156">
        <v>0</v>
      </c>
      <c r="F32" s="171"/>
      <c r="G32" s="171"/>
      <c r="H32" s="171"/>
      <c r="I32" s="168">
        <f>I31*100/2350</f>
        <v>28.053191489361701</v>
      </c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</row>
    <row r="33" spans="1:9" s="23" customFormat="1" ht="30" customHeight="1" x14ac:dyDescent="0.25">
      <c r="A33" s="179"/>
      <c r="B33" s="179"/>
      <c r="C33" s="262"/>
      <c r="E33" s="23">
        <f>E31+E25+E20+E11</f>
        <v>2375</v>
      </c>
      <c r="I33" s="173">
        <f>I32+I26+I21+I12</f>
        <v>101.39659574468085</v>
      </c>
    </row>
    <row r="34" spans="1:9" s="37" customFormat="1" ht="41.25" customHeight="1" x14ac:dyDescent="0.3">
      <c r="A34" s="69"/>
      <c r="B34" s="69"/>
      <c r="C34" s="124"/>
      <c r="D34" s="78" t="s">
        <v>135</v>
      </c>
    </row>
    <row r="35" spans="1:9" s="37" customFormat="1" ht="41.25" customHeight="1" x14ac:dyDescent="0.3">
      <c r="A35" s="69"/>
      <c r="B35" s="69"/>
      <c r="C35" s="124"/>
      <c r="D35" s="78"/>
    </row>
    <row r="36" spans="1:9" s="37" customFormat="1" ht="41.25" customHeight="1" x14ac:dyDescent="0.3">
      <c r="A36" s="69"/>
      <c r="B36" s="69"/>
      <c r="C36" s="124"/>
      <c r="D36" s="78" t="s">
        <v>136</v>
      </c>
    </row>
    <row r="37" spans="1:9" s="37" customFormat="1" ht="41.25" customHeight="1" x14ac:dyDescent="0.3">
      <c r="A37" s="69"/>
      <c r="B37" s="69"/>
      <c r="C37" s="124"/>
    </row>
    <row r="38" spans="1:9" s="37" customFormat="1" ht="41.25" customHeight="1" x14ac:dyDescent="0.3">
      <c r="A38" s="69"/>
      <c r="B38" s="69"/>
      <c r="C38" s="124"/>
    </row>
    <row r="39" spans="1:9" s="37" customFormat="1" ht="41.25" customHeight="1" x14ac:dyDescent="0.3">
      <c r="A39" s="69"/>
      <c r="B39" s="69"/>
      <c r="C39" s="124"/>
    </row>
  </sheetData>
  <mergeCells count="8">
    <mergeCell ref="F4:H4"/>
    <mergeCell ref="J4:N4"/>
    <mergeCell ref="O4:V4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V40"/>
  <sheetViews>
    <sheetView view="pageBreakPreview" zoomScale="50" zoomScaleNormal="80" zoomScaleSheetLayoutView="50" workbookViewId="0">
      <selection activeCell="Q10" sqref="Q10"/>
    </sheetView>
  </sheetViews>
  <sheetFormatPr defaultRowHeight="15.75" x14ac:dyDescent="0.25"/>
  <cols>
    <col min="1" max="2" width="13.5703125" style="14" customWidth="1"/>
    <col min="3" max="3" width="13.5703125" style="12" customWidth="1"/>
    <col min="4" max="4" width="55.7109375" style="12" customWidth="1"/>
    <col min="5" max="8" width="8.85546875" style="12" customWidth="1"/>
    <col min="9" max="22" width="8.85546875" style="23" customWidth="1"/>
    <col min="23" max="16384" width="9.140625" style="12"/>
  </cols>
  <sheetData>
    <row r="2" spans="1:22" ht="50.25" x14ac:dyDescent="0.45">
      <c r="A2" s="21"/>
      <c r="B2" s="21"/>
      <c r="C2" s="22"/>
      <c r="D2" s="11" t="s">
        <v>133</v>
      </c>
      <c r="E2" s="17" t="s">
        <v>34</v>
      </c>
      <c r="F2" s="17">
        <v>6</v>
      </c>
      <c r="I2" s="157" t="s">
        <v>145</v>
      </c>
      <c r="J2" s="158"/>
    </row>
    <row r="4" spans="1:22" s="23" customFormat="1" ht="21" customHeight="1" x14ac:dyDescent="0.25">
      <c r="A4" s="288" t="s">
        <v>0</v>
      </c>
      <c r="B4" s="286" t="s">
        <v>134</v>
      </c>
      <c r="C4" s="288" t="s">
        <v>35</v>
      </c>
      <c r="D4" s="286" t="s">
        <v>33</v>
      </c>
      <c r="E4" s="286" t="s">
        <v>22</v>
      </c>
      <c r="F4" s="286" t="s">
        <v>18</v>
      </c>
      <c r="G4" s="286"/>
      <c r="H4" s="286"/>
      <c r="I4" s="159" t="s">
        <v>19</v>
      </c>
      <c r="J4" s="277" t="s">
        <v>20</v>
      </c>
      <c r="K4" s="277"/>
      <c r="L4" s="278"/>
      <c r="M4" s="278"/>
      <c r="N4" s="278"/>
      <c r="O4" s="277" t="s">
        <v>21</v>
      </c>
      <c r="P4" s="277"/>
      <c r="Q4" s="277"/>
      <c r="R4" s="277"/>
      <c r="S4" s="277"/>
      <c r="T4" s="277"/>
      <c r="U4" s="277"/>
      <c r="V4" s="277"/>
    </row>
    <row r="5" spans="1:22" s="23" customFormat="1" ht="21" customHeight="1" x14ac:dyDescent="0.25">
      <c r="A5" s="288"/>
      <c r="B5" s="286"/>
      <c r="C5" s="288"/>
      <c r="D5" s="286"/>
      <c r="E5" s="286"/>
      <c r="F5" s="108" t="s">
        <v>23</v>
      </c>
      <c r="G5" s="108" t="s">
        <v>24</v>
      </c>
      <c r="H5" s="108" t="s">
        <v>25</v>
      </c>
      <c r="I5" s="159" t="s">
        <v>26</v>
      </c>
      <c r="J5" s="142" t="s">
        <v>27</v>
      </c>
      <c r="K5" s="142" t="s">
        <v>72</v>
      </c>
      <c r="L5" s="142" t="s">
        <v>28</v>
      </c>
      <c r="M5" s="142" t="s">
        <v>73</v>
      </c>
      <c r="N5" s="142" t="s">
        <v>74</v>
      </c>
      <c r="O5" s="142" t="s">
        <v>29</v>
      </c>
      <c r="P5" s="142" t="s">
        <v>30</v>
      </c>
      <c r="Q5" s="142" t="s">
        <v>31</v>
      </c>
      <c r="R5" s="142" t="s">
        <v>32</v>
      </c>
      <c r="S5" s="142" t="s">
        <v>75</v>
      </c>
      <c r="T5" s="142" t="s">
        <v>76</v>
      </c>
      <c r="U5" s="142" t="s">
        <v>77</v>
      </c>
      <c r="V5" s="142" t="s">
        <v>78</v>
      </c>
    </row>
    <row r="6" spans="1:22" s="23" customFormat="1" ht="24" customHeight="1" x14ac:dyDescent="0.25">
      <c r="A6" s="171" t="s">
        <v>2</v>
      </c>
      <c r="B6" s="162">
        <v>1</v>
      </c>
      <c r="C6" s="183" t="s">
        <v>15</v>
      </c>
      <c r="D6" s="183" t="s">
        <v>8</v>
      </c>
      <c r="E6" s="162">
        <v>15</v>
      </c>
      <c r="F6" s="128">
        <v>3.48</v>
      </c>
      <c r="G6" s="128">
        <v>4.43</v>
      </c>
      <c r="H6" s="128">
        <v>0</v>
      </c>
      <c r="I6" s="169">
        <v>54.6</v>
      </c>
      <c r="J6" s="127">
        <v>0.01</v>
      </c>
      <c r="K6" s="127">
        <v>0.05</v>
      </c>
      <c r="L6" s="127">
        <v>0.1</v>
      </c>
      <c r="M6" s="127">
        <v>40</v>
      </c>
      <c r="N6" s="127">
        <v>0.14000000000000001</v>
      </c>
      <c r="O6" s="127">
        <v>132</v>
      </c>
      <c r="P6" s="127">
        <v>75</v>
      </c>
      <c r="Q6" s="127">
        <v>5.25</v>
      </c>
      <c r="R6" s="127">
        <v>0.15</v>
      </c>
      <c r="S6" s="127">
        <v>13.2</v>
      </c>
      <c r="T6" s="127">
        <v>0</v>
      </c>
      <c r="U6" s="127">
        <v>0</v>
      </c>
      <c r="V6" s="127">
        <v>0</v>
      </c>
    </row>
    <row r="7" spans="1:22" s="23" customFormat="1" ht="24" customHeight="1" x14ac:dyDescent="0.25">
      <c r="A7" s="171"/>
      <c r="B7" s="162">
        <v>2</v>
      </c>
      <c r="C7" s="183" t="s">
        <v>15</v>
      </c>
      <c r="D7" s="183" t="s">
        <v>103</v>
      </c>
      <c r="E7" s="162">
        <v>10</v>
      </c>
      <c r="F7" s="128">
        <v>0.08</v>
      </c>
      <c r="G7" s="128">
        <v>7.25</v>
      </c>
      <c r="H7" s="128">
        <v>0.13</v>
      </c>
      <c r="I7" s="169">
        <v>66.099999999999994</v>
      </c>
      <c r="J7" s="127">
        <v>0</v>
      </c>
      <c r="K7" s="127">
        <v>0.01</v>
      </c>
      <c r="L7" s="127">
        <v>0</v>
      </c>
      <c r="M7" s="127">
        <v>50</v>
      </c>
      <c r="N7" s="127">
        <v>0.13</v>
      </c>
      <c r="O7" s="127">
        <v>2.4</v>
      </c>
      <c r="P7" s="127">
        <v>3</v>
      </c>
      <c r="Q7" s="127">
        <v>0</v>
      </c>
      <c r="R7" s="127">
        <v>0.02</v>
      </c>
      <c r="S7" s="127">
        <v>3</v>
      </c>
      <c r="T7" s="127">
        <v>0</v>
      </c>
      <c r="U7" s="127">
        <v>1E-4</v>
      </c>
      <c r="V7" s="127">
        <v>0</v>
      </c>
    </row>
    <row r="8" spans="1:22" s="25" customFormat="1" ht="24" customHeight="1" x14ac:dyDescent="0.25">
      <c r="A8" s="162"/>
      <c r="B8" s="139">
        <v>60</v>
      </c>
      <c r="C8" s="139" t="s">
        <v>61</v>
      </c>
      <c r="D8" s="251" t="s">
        <v>153</v>
      </c>
      <c r="E8" s="139">
        <v>205</v>
      </c>
      <c r="F8" s="128">
        <v>7.21</v>
      </c>
      <c r="G8" s="128">
        <v>6.47</v>
      </c>
      <c r="H8" s="128">
        <v>34.770000000000003</v>
      </c>
      <c r="I8" s="128">
        <v>225.07</v>
      </c>
      <c r="J8" s="128">
        <v>0.16</v>
      </c>
      <c r="K8" s="128">
        <v>0.17</v>
      </c>
      <c r="L8" s="128">
        <v>2.76</v>
      </c>
      <c r="M8" s="128">
        <v>130</v>
      </c>
      <c r="N8" s="128">
        <v>0.12</v>
      </c>
      <c r="O8" s="128">
        <v>131.53</v>
      </c>
      <c r="P8" s="128">
        <v>165.97</v>
      </c>
      <c r="Q8" s="128">
        <v>46.04</v>
      </c>
      <c r="R8" s="128">
        <v>1.19</v>
      </c>
      <c r="S8" s="128">
        <v>302.44</v>
      </c>
      <c r="T8" s="128">
        <v>9.3299999999999998E-3</v>
      </c>
      <c r="U8" s="128">
        <v>2.8300000000000001E-3</v>
      </c>
      <c r="V8" s="128">
        <v>0.16</v>
      </c>
    </row>
    <row r="9" spans="1:22" s="25" customFormat="1" ht="24" customHeight="1" x14ac:dyDescent="0.25">
      <c r="A9" s="162"/>
      <c r="B9" s="171">
        <v>114</v>
      </c>
      <c r="C9" s="184" t="s">
        <v>38</v>
      </c>
      <c r="D9" s="184" t="s">
        <v>44</v>
      </c>
      <c r="E9" s="171">
        <v>200</v>
      </c>
      <c r="F9" s="127">
        <v>0</v>
      </c>
      <c r="G9" s="127">
        <v>0</v>
      </c>
      <c r="H9" s="127">
        <v>7.27</v>
      </c>
      <c r="I9" s="127">
        <v>28.73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0.26</v>
      </c>
      <c r="P9" s="127">
        <v>0.03</v>
      </c>
      <c r="Q9" s="127">
        <v>0.03</v>
      </c>
      <c r="R9" s="127">
        <v>0.02</v>
      </c>
      <c r="S9" s="127">
        <v>0.28999999999999998</v>
      </c>
      <c r="T9" s="127">
        <v>0</v>
      </c>
      <c r="U9" s="127">
        <v>0</v>
      </c>
      <c r="V9" s="127">
        <v>0</v>
      </c>
    </row>
    <row r="10" spans="1:22" s="25" customFormat="1" ht="24" customHeight="1" x14ac:dyDescent="0.25">
      <c r="A10" s="162"/>
      <c r="B10" s="171" t="s">
        <v>91</v>
      </c>
      <c r="C10" s="184" t="s">
        <v>14</v>
      </c>
      <c r="D10" s="184" t="s">
        <v>104</v>
      </c>
      <c r="E10" s="171">
        <v>200</v>
      </c>
      <c r="F10" s="127">
        <v>8.25</v>
      </c>
      <c r="G10" s="127">
        <v>6.25</v>
      </c>
      <c r="H10" s="127">
        <v>22</v>
      </c>
      <c r="I10" s="127">
        <v>175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</row>
    <row r="11" spans="1:22" s="25" customFormat="1" ht="24" customHeight="1" x14ac:dyDescent="0.25">
      <c r="A11" s="162"/>
      <c r="B11" s="160">
        <v>121</v>
      </c>
      <c r="C11" s="183" t="s">
        <v>10</v>
      </c>
      <c r="D11" s="184" t="s">
        <v>43</v>
      </c>
      <c r="E11" s="171">
        <v>30</v>
      </c>
      <c r="F11" s="127">
        <v>2.25</v>
      </c>
      <c r="G11" s="127">
        <v>0.87</v>
      </c>
      <c r="H11" s="127">
        <v>14.94</v>
      </c>
      <c r="I11" s="127">
        <v>78.599999999999994</v>
      </c>
      <c r="J11" s="127">
        <v>0.03</v>
      </c>
      <c r="K11" s="127">
        <v>0.01</v>
      </c>
      <c r="L11" s="127">
        <v>0</v>
      </c>
      <c r="M11" s="127">
        <v>0</v>
      </c>
      <c r="N11" s="127">
        <v>0</v>
      </c>
      <c r="O11" s="127">
        <v>5.7</v>
      </c>
      <c r="P11" s="127">
        <v>19.5</v>
      </c>
      <c r="Q11" s="127">
        <v>3.9</v>
      </c>
      <c r="R11" s="127">
        <v>0.36</v>
      </c>
      <c r="S11" s="127">
        <v>27.6</v>
      </c>
      <c r="T11" s="127">
        <v>0</v>
      </c>
      <c r="U11" s="127">
        <v>0</v>
      </c>
      <c r="V11" s="127">
        <v>0</v>
      </c>
    </row>
    <row r="12" spans="1:22" s="25" customFormat="1" ht="24" customHeight="1" x14ac:dyDescent="0.25">
      <c r="A12" s="162"/>
      <c r="B12" s="162"/>
      <c r="C12" s="183"/>
      <c r="D12" s="186" t="s">
        <v>16</v>
      </c>
      <c r="E12" s="164">
        <f>SUM(E6:E11)</f>
        <v>660</v>
      </c>
      <c r="F12" s="164">
        <f t="shared" ref="F12:V12" si="0">SUM(F6:F11)</f>
        <v>21.27</v>
      </c>
      <c r="G12" s="164">
        <f t="shared" si="0"/>
        <v>25.27</v>
      </c>
      <c r="H12" s="164">
        <f t="shared" si="0"/>
        <v>79.11</v>
      </c>
      <c r="I12" s="161">
        <f t="shared" si="0"/>
        <v>628.1</v>
      </c>
      <c r="J12" s="162">
        <f t="shared" si="0"/>
        <v>0.2</v>
      </c>
      <c r="K12" s="162">
        <f t="shared" si="0"/>
        <v>0.24000000000000002</v>
      </c>
      <c r="L12" s="162">
        <f t="shared" si="0"/>
        <v>2.86</v>
      </c>
      <c r="M12" s="162">
        <f t="shared" si="0"/>
        <v>220</v>
      </c>
      <c r="N12" s="162">
        <f t="shared" si="0"/>
        <v>0.39</v>
      </c>
      <c r="O12" s="162">
        <f t="shared" si="0"/>
        <v>271.89</v>
      </c>
      <c r="P12" s="162">
        <f t="shared" si="0"/>
        <v>263.5</v>
      </c>
      <c r="Q12" s="162">
        <f t="shared" si="0"/>
        <v>55.22</v>
      </c>
      <c r="R12" s="162">
        <f t="shared" si="0"/>
        <v>1.7399999999999998</v>
      </c>
      <c r="S12" s="162">
        <f t="shared" si="0"/>
        <v>346.53000000000003</v>
      </c>
      <c r="T12" s="162">
        <f t="shared" si="0"/>
        <v>9.3299999999999998E-3</v>
      </c>
      <c r="U12" s="162">
        <f t="shared" si="0"/>
        <v>2.9299999999999999E-3</v>
      </c>
      <c r="V12" s="162">
        <f t="shared" si="0"/>
        <v>0.16</v>
      </c>
    </row>
    <row r="13" spans="1:22" s="25" customFormat="1" ht="24" customHeight="1" x14ac:dyDescent="0.25">
      <c r="A13" s="162"/>
      <c r="B13" s="162"/>
      <c r="C13" s="183"/>
      <c r="D13" s="186" t="s">
        <v>17</v>
      </c>
      <c r="E13" s="162"/>
      <c r="F13" s="128"/>
      <c r="G13" s="128"/>
      <c r="H13" s="128"/>
      <c r="I13" s="170">
        <f>I12/23.5</f>
        <v>26.727659574468085</v>
      </c>
      <c r="J13" s="128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</row>
    <row r="14" spans="1:22" s="23" customFormat="1" ht="24" customHeight="1" x14ac:dyDescent="0.25">
      <c r="A14" s="171" t="s">
        <v>3</v>
      </c>
      <c r="B14" s="162">
        <v>4</v>
      </c>
      <c r="C14" s="183" t="s">
        <v>15</v>
      </c>
      <c r="D14" s="183" t="s">
        <v>85</v>
      </c>
      <c r="E14" s="244">
        <v>60</v>
      </c>
      <c r="F14" s="128">
        <v>0.57999999999999996</v>
      </c>
      <c r="G14" s="128">
        <v>5.33</v>
      </c>
      <c r="H14" s="128">
        <v>1.83</v>
      </c>
      <c r="I14" s="128">
        <v>55.99</v>
      </c>
      <c r="J14" s="128">
        <v>0.03</v>
      </c>
      <c r="K14" s="128">
        <v>0.02</v>
      </c>
      <c r="L14" s="128">
        <v>11.95</v>
      </c>
      <c r="M14" s="128">
        <v>60</v>
      </c>
      <c r="N14" s="128">
        <v>0</v>
      </c>
      <c r="O14" s="128">
        <v>16.3</v>
      </c>
      <c r="P14" s="128">
        <v>20.93</v>
      </c>
      <c r="Q14" s="128">
        <v>10.97</v>
      </c>
      <c r="R14" s="128">
        <v>0.45</v>
      </c>
      <c r="S14" s="128">
        <v>139.61000000000001</v>
      </c>
      <c r="T14" s="128">
        <v>1E-3</v>
      </c>
      <c r="U14" s="128">
        <v>0</v>
      </c>
      <c r="V14" s="128">
        <v>0.01</v>
      </c>
    </row>
    <row r="15" spans="1:22" s="23" customFormat="1" ht="24" customHeight="1" x14ac:dyDescent="0.25">
      <c r="A15" s="171"/>
      <c r="B15" s="151">
        <v>35</v>
      </c>
      <c r="C15" s="195" t="s">
        <v>5</v>
      </c>
      <c r="D15" s="195" t="s">
        <v>54</v>
      </c>
      <c r="E15" s="151">
        <v>200</v>
      </c>
      <c r="F15" s="154">
        <v>4.91</v>
      </c>
      <c r="G15" s="154">
        <v>9.9600000000000009</v>
      </c>
      <c r="H15" s="154">
        <v>9.02</v>
      </c>
      <c r="I15" s="154">
        <v>146.41</v>
      </c>
      <c r="J15" s="154">
        <v>0.04</v>
      </c>
      <c r="K15" s="154">
        <v>0.03</v>
      </c>
      <c r="L15" s="154">
        <v>0.75</v>
      </c>
      <c r="M15" s="154">
        <v>120</v>
      </c>
      <c r="N15" s="154">
        <v>0</v>
      </c>
      <c r="O15" s="154">
        <v>12.45</v>
      </c>
      <c r="P15" s="154">
        <v>46.5</v>
      </c>
      <c r="Q15" s="154">
        <v>9.68</v>
      </c>
      <c r="R15" s="154">
        <v>0.56999999999999995</v>
      </c>
      <c r="S15" s="154">
        <v>83.7</v>
      </c>
      <c r="T15" s="154">
        <v>2E-3</v>
      </c>
      <c r="U15" s="154">
        <v>0</v>
      </c>
      <c r="V15" s="154">
        <v>0.03</v>
      </c>
    </row>
    <row r="16" spans="1:22" s="23" customFormat="1" ht="24" customHeight="1" x14ac:dyDescent="0.25">
      <c r="A16" s="156"/>
      <c r="B16" s="151">
        <v>89</v>
      </c>
      <c r="C16" s="195" t="s">
        <v>6</v>
      </c>
      <c r="D16" s="195" t="s">
        <v>62</v>
      </c>
      <c r="E16" s="151">
        <v>90</v>
      </c>
      <c r="F16" s="154">
        <v>18.13</v>
      </c>
      <c r="G16" s="154">
        <v>17.05</v>
      </c>
      <c r="H16" s="154">
        <v>3.69</v>
      </c>
      <c r="I16" s="154">
        <v>240.96</v>
      </c>
      <c r="J16" s="128">
        <v>0.06</v>
      </c>
      <c r="K16" s="128">
        <v>0.13</v>
      </c>
      <c r="L16" s="128">
        <v>1.06</v>
      </c>
      <c r="M16" s="128">
        <v>0</v>
      </c>
      <c r="N16" s="128">
        <v>0</v>
      </c>
      <c r="O16" s="128">
        <v>17.03</v>
      </c>
      <c r="P16" s="128">
        <v>176.72</v>
      </c>
      <c r="Q16" s="128">
        <v>23.18</v>
      </c>
      <c r="R16" s="128">
        <v>2.61</v>
      </c>
      <c r="S16" s="128">
        <v>317</v>
      </c>
      <c r="T16" s="128">
        <v>7.0000000000000001E-3</v>
      </c>
      <c r="U16" s="128">
        <v>0</v>
      </c>
      <c r="V16" s="128">
        <v>0.06</v>
      </c>
    </row>
    <row r="17" spans="1:22" s="23" customFormat="1" ht="24" customHeight="1" x14ac:dyDescent="0.25">
      <c r="A17" s="156"/>
      <c r="B17" s="151">
        <v>53</v>
      </c>
      <c r="C17" s="195" t="s">
        <v>52</v>
      </c>
      <c r="D17" s="195" t="s">
        <v>50</v>
      </c>
      <c r="E17" s="151">
        <v>150</v>
      </c>
      <c r="F17" s="154">
        <v>3.34</v>
      </c>
      <c r="G17" s="154">
        <v>4.91</v>
      </c>
      <c r="H17" s="154">
        <v>33.93</v>
      </c>
      <c r="I17" s="154">
        <v>191.49</v>
      </c>
      <c r="J17" s="154">
        <v>0.03</v>
      </c>
      <c r="K17" s="154">
        <v>0.02</v>
      </c>
      <c r="L17" s="154">
        <v>0</v>
      </c>
      <c r="M17" s="154">
        <v>20</v>
      </c>
      <c r="N17" s="154">
        <v>0.09</v>
      </c>
      <c r="O17" s="154">
        <v>6.29</v>
      </c>
      <c r="P17" s="154">
        <v>67.34</v>
      </c>
      <c r="Q17" s="154">
        <v>21.83</v>
      </c>
      <c r="R17" s="154">
        <v>0.46</v>
      </c>
      <c r="S17" s="154">
        <v>43.27</v>
      </c>
      <c r="T17" s="154">
        <v>1E-3</v>
      </c>
      <c r="U17" s="154">
        <v>7.0000000000000001E-3</v>
      </c>
      <c r="V17" s="154">
        <v>0.02</v>
      </c>
    </row>
    <row r="18" spans="1:22" s="23" customFormat="1" ht="24" customHeight="1" x14ac:dyDescent="0.25">
      <c r="A18" s="156"/>
      <c r="B18" s="160">
        <v>216</v>
      </c>
      <c r="C18" s="184" t="s">
        <v>14</v>
      </c>
      <c r="D18" s="184" t="s">
        <v>82</v>
      </c>
      <c r="E18" s="171">
        <v>200</v>
      </c>
      <c r="F18" s="127">
        <v>0.25</v>
      </c>
      <c r="G18" s="127">
        <v>0</v>
      </c>
      <c r="H18" s="127">
        <v>12.73</v>
      </c>
      <c r="I18" s="127">
        <v>51.3</v>
      </c>
      <c r="J18" s="128">
        <v>0</v>
      </c>
      <c r="K18" s="128">
        <v>0</v>
      </c>
      <c r="L18" s="128">
        <v>4.3899999999999997</v>
      </c>
      <c r="M18" s="128">
        <v>0</v>
      </c>
      <c r="N18" s="128">
        <v>0</v>
      </c>
      <c r="O18" s="128">
        <v>0.32</v>
      </c>
      <c r="P18" s="128">
        <v>0</v>
      </c>
      <c r="Q18" s="128">
        <v>0</v>
      </c>
      <c r="R18" s="128">
        <v>0.03</v>
      </c>
      <c r="S18" s="128">
        <v>0.3</v>
      </c>
      <c r="T18" s="128">
        <v>0</v>
      </c>
      <c r="U18" s="128">
        <v>0</v>
      </c>
      <c r="V18" s="128">
        <v>0</v>
      </c>
    </row>
    <row r="19" spans="1:22" s="23" customFormat="1" ht="24" customHeight="1" x14ac:dyDescent="0.25">
      <c r="A19" s="156"/>
      <c r="B19" s="154">
        <v>119</v>
      </c>
      <c r="C19" s="184" t="s">
        <v>10</v>
      </c>
      <c r="D19" s="184" t="s">
        <v>47</v>
      </c>
      <c r="E19" s="171">
        <v>20</v>
      </c>
      <c r="F19" s="127">
        <v>1.52</v>
      </c>
      <c r="G19" s="127">
        <v>0.16</v>
      </c>
      <c r="H19" s="127">
        <v>9.84</v>
      </c>
      <c r="I19" s="127">
        <v>47</v>
      </c>
      <c r="J19" s="127">
        <v>0.02</v>
      </c>
      <c r="K19" s="127">
        <v>0.01</v>
      </c>
      <c r="L19" s="127">
        <v>0</v>
      </c>
      <c r="M19" s="127">
        <v>0</v>
      </c>
      <c r="N19" s="127">
        <v>0</v>
      </c>
      <c r="O19" s="127">
        <v>4</v>
      </c>
      <c r="P19" s="127">
        <v>13</v>
      </c>
      <c r="Q19" s="127">
        <v>2.8</v>
      </c>
      <c r="R19" s="127">
        <v>0.22</v>
      </c>
      <c r="S19" s="127">
        <v>18.600000000000001</v>
      </c>
      <c r="T19" s="127">
        <v>1E-3</v>
      </c>
      <c r="U19" s="127">
        <v>1E-3</v>
      </c>
      <c r="V19" s="127">
        <v>2.9</v>
      </c>
    </row>
    <row r="20" spans="1:22" s="23" customFormat="1" ht="24" customHeight="1" x14ac:dyDescent="0.25">
      <c r="A20" s="156"/>
      <c r="B20" s="171">
        <v>120</v>
      </c>
      <c r="C20" s="184" t="s">
        <v>11</v>
      </c>
      <c r="D20" s="184" t="s">
        <v>39</v>
      </c>
      <c r="E20" s="162">
        <v>20</v>
      </c>
      <c r="F20" s="128">
        <v>1.32</v>
      </c>
      <c r="G20" s="128">
        <v>0.24</v>
      </c>
      <c r="H20" s="128">
        <v>8.0399999999999991</v>
      </c>
      <c r="I20" s="169">
        <v>39.6</v>
      </c>
      <c r="J20" s="128">
        <v>0.03</v>
      </c>
      <c r="K20" s="128">
        <v>0.02</v>
      </c>
      <c r="L20" s="128">
        <v>0</v>
      </c>
      <c r="M20" s="128">
        <v>0</v>
      </c>
      <c r="N20" s="128">
        <v>0</v>
      </c>
      <c r="O20" s="128">
        <v>5.8</v>
      </c>
      <c r="P20" s="128">
        <v>30</v>
      </c>
      <c r="Q20" s="128">
        <v>9.4</v>
      </c>
      <c r="R20" s="128">
        <v>0.78</v>
      </c>
      <c r="S20" s="128">
        <v>47</v>
      </c>
      <c r="T20" s="128">
        <v>1E-3</v>
      </c>
      <c r="U20" s="128">
        <v>1E-3</v>
      </c>
      <c r="V20" s="128">
        <v>0</v>
      </c>
    </row>
    <row r="21" spans="1:22" s="23" customFormat="1" ht="24" customHeight="1" x14ac:dyDescent="0.25">
      <c r="A21" s="156"/>
      <c r="B21" s="156"/>
      <c r="C21" s="178"/>
      <c r="D21" s="186" t="s">
        <v>16</v>
      </c>
      <c r="E21" s="155">
        <f>E14+E15+E16+E17+E18+E19+E20+60</f>
        <v>800</v>
      </c>
      <c r="F21" s="155">
        <f>SUM(F14:F20)</f>
        <v>30.049999999999997</v>
      </c>
      <c r="G21" s="155">
        <f>SUM(G14:G20)</f>
        <v>37.65</v>
      </c>
      <c r="H21" s="155">
        <f t="shared" ref="H21" si="1">SUM(H14:H20)</f>
        <v>79.080000000000013</v>
      </c>
      <c r="I21" s="168">
        <f>SUM(I14:I20)</f>
        <v>772.75</v>
      </c>
      <c r="J21" s="171">
        <f t="shared" ref="J21:V21" si="2">SUM(J13:J20)</f>
        <v>0.21</v>
      </c>
      <c r="K21" s="171">
        <f t="shared" si="2"/>
        <v>0.22999999999999998</v>
      </c>
      <c r="L21" s="171">
        <f t="shared" si="2"/>
        <v>18.149999999999999</v>
      </c>
      <c r="M21" s="171">
        <f t="shared" si="2"/>
        <v>200</v>
      </c>
      <c r="N21" s="171">
        <f t="shared" si="2"/>
        <v>0.09</v>
      </c>
      <c r="O21" s="171">
        <f t="shared" si="2"/>
        <v>62.19</v>
      </c>
      <c r="P21" s="171">
        <f t="shared" si="2"/>
        <v>354.49</v>
      </c>
      <c r="Q21" s="171">
        <f t="shared" si="2"/>
        <v>77.86</v>
      </c>
      <c r="R21" s="171">
        <f t="shared" si="2"/>
        <v>5.12</v>
      </c>
      <c r="S21" s="171">
        <f t="shared" si="2"/>
        <v>649.4799999999999</v>
      </c>
      <c r="T21" s="171">
        <f t="shared" si="2"/>
        <v>1.3000000000000001E-2</v>
      </c>
      <c r="U21" s="171">
        <f t="shared" si="2"/>
        <v>9.0000000000000011E-3</v>
      </c>
      <c r="V21" s="171">
        <f t="shared" si="2"/>
        <v>3.02</v>
      </c>
    </row>
    <row r="22" spans="1:22" s="23" customFormat="1" ht="24" customHeight="1" x14ac:dyDescent="0.25">
      <c r="A22" s="156"/>
      <c r="B22" s="156"/>
      <c r="C22" s="178"/>
      <c r="D22" s="186" t="s">
        <v>17</v>
      </c>
      <c r="E22" s="178"/>
      <c r="F22" s="178"/>
      <c r="G22" s="178"/>
      <c r="H22" s="178"/>
      <c r="I22" s="168">
        <f>I21/23.5</f>
        <v>32.882978723404257</v>
      </c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</row>
    <row r="23" spans="1:22" s="23" customFormat="1" ht="24" customHeight="1" x14ac:dyDescent="0.25">
      <c r="A23" s="171" t="s">
        <v>112</v>
      </c>
      <c r="B23" s="171"/>
      <c r="C23" s="171" t="s">
        <v>113</v>
      </c>
      <c r="D23" s="199" t="s">
        <v>128</v>
      </c>
      <c r="E23" s="171">
        <v>20</v>
      </c>
      <c r="F23" s="127">
        <v>1.02</v>
      </c>
      <c r="G23" s="127">
        <v>5.09</v>
      </c>
      <c r="H23" s="127">
        <v>16</v>
      </c>
      <c r="I23" s="163">
        <v>222</v>
      </c>
      <c r="J23" s="127">
        <v>0</v>
      </c>
      <c r="K23" s="127">
        <v>0</v>
      </c>
      <c r="L23" s="127">
        <v>0</v>
      </c>
      <c r="M23" s="127">
        <v>2.4</v>
      </c>
      <c r="N23" s="127">
        <v>0</v>
      </c>
      <c r="O23" s="127">
        <v>0.2</v>
      </c>
      <c r="P23" s="127">
        <v>0.02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</row>
    <row r="24" spans="1:22" s="25" customFormat="1" ht="24" customHeight="1" x14ac:dyDescent="0.25">
      <c r="A24" s="171"/>
      <c r="B24" s="257">
        <v>112</v>
      </c>
      <c r="C24" s="257" t="s">
        <v>146</v>
      </c>
      <c r="D24" s="263" t="s">
        <v>147</v>
      </c>
      <c r="E24" s="260">
        <v>200</v>
      </c>
      <c r="F24" s="134">
        <v>1.8</v>
      </c>
      <c r="G24" s="134">
        <v>1.2</v>
      </c>
      <c r="H24" s="134">
        <v>13.2</v>
      </c>
      <c r="I24" s="134">
        <v>69.900000000000006</v>
      </c>
      <c r="J24" s="134">
        <v>0.06</v>
      </c>
      <c r="K24" s="134">
        <v>0</v>
      </c>
      <c r="L24" s="134">
        <v>0.06</v>
      </c>
      <c r="M24" s="134">
        <v>0.33</v>
      </c>
      <c r="N24" s="134">
        <v>0</v>
      </c>
      <c r="O24" s="134">
        <v>17.600000000000001</v>
      </c>
      <c r="P24" s="134">
        <v>233</v>
      </c>
      <c r="Q24" s="134">
        <v>172</v>
      </c>
      <c r="R24" s="134">
        <v>13</v>
      </c>
      <c r="S24" s="134">
        <v>0</v>
      </c>
      <c r="T24" s="134">
        <v>0</v>
      </c>
      <c r="U24" s="134">
        <v>0</v>
      </c>
      <c r="V24" s="135">
        <v>0</v>
      </c>
    </row>
    <row r="25" spans="1:22" s="23" customFormat="1" ht="24" customHeight="1" x14ac:dyDescent="0.25">
      <c r="A25" s="156"/>
      <c r="B25" s="171">
        <v>21</v>
      </c>
      <c r="C25" s="171" t="s">
        <v>15</v>
      </c>
      <c r="D25" s="199" t="s">
        <v>115</v>
      </c>
      <c r="E25" s="171">
        <v>200</v>
      </c>
      <c r="F25" s="127">
        <v>2.02</v>
      </c>
      <c r="G25" s="127">
        <v>0.83</v>
      </c>
      <c r="H25" s="127">
        <v>34.869999999999997</v>
      </c>
      <c r="I25" s="127">
        <v>114.62</v>
      </c>
      <c r="J25" s="127">
        <v>0</v>
      </c>
      <c r="K25" s="127">
        <v>0</v>
      </c>
      <c r="L25" s="127">
        <v>20.51</v>
      </c>
      <c r="M25" s="127">
        <v>0</v>
      </c>
      <c r="N25" s="127">
        <v>0</v>
      </c>
      <c r="O25" s="127">
        <v>53.8</v>
      </c>
      <c r="P25" s="127">
        <v>0</v>
      </c>
      <c r="Q25" s="127">
        <v>28.28</v>
      </c>
      <c r="R25" s="127">
        <v>2.2799999999999998</v>
      </c>
      <c r="S25" s="127">
        <v>0</v>
      </c>
      <c r="T25" s="127">
        <v>0</v>
      </c>
      <c r="U25" s="127">
        <v>0</v>
      </c>
      <c r="V25" s="127">
        <v>0</v>
      </c>
    </row>
    <row r="26" spans="1:22" s="23" customFormat="1" ht="24" customHeight="1" x14ac:dyDescent="0.25">
      <c r="A26" s="156"/>
      <c r="B26" s="171"/>
      <c r="C26" s="171"/>
      <c r="D26" s="248" t="s">
        <v>16</v>
      </c>
      <c r="E26" s="155">
        <f>SUM(E23:E25)</f>
        <v>420</v>
      </c>
      <c r="F26" s="177">
        <f>F23+F25</f>
        <v>3.04</v>
      </c>
      <c r="G26" s="177">
        <f t="shared" ref="G26:V26" si="3">G23+G25</f>
        <v>5.92</v>
      </c>
      <c r="H26" s="177">
        <f t="shared" si="3"/>
        <v>50.87</v>
      </c>
      <c r="I26" s="172">
        <f>I23+I25+I24</f>
        <v>406.52</v>
      </c>
      <c r="J26" s="127">
        <f t="shared" si="3"/>
        <v>0</v>
      </c>
      <c r="K26" s="127">
        <f t="shared" si="3"/>
        <v>0</v>
      </c>
      <c r="L26" s="127">
        <f t="shared" si="3"/>
        <v>20.51</v>
      </c>
      <c r="M26" s="127">
        <f t="shared" si="3"/>
        <v>2.4</v>
      </c>
      <c r="N26" s="127">
        <f t="shared" si="3"/>
        <v>0</v>
      </c>
      <c r="O26" s="127">
        <f t="shared" si="3"/>
        <v>54</v>
      </c>
      <c r="P26" s="127">
        <f t="shared" si="3"/>
        <v>0.02</v>
      </c>
      <c r="Q26" s="127">
        <f t="shared" si="3"/>
        <v>28.28</v>
      </c>
      <c r="R26" s="127">
        <f t="shared" si="3"/>
        <v>2.2799999999999998</v>
      </c>
      <c r="S26" s="127">
        <f t="shared" si="3"/>
        <v>0</v>
      </c>
      <c r="T26" s="127">
        <f t="shared" si="3"/>
        <v>0</v>
      </c>
      <c r="U26" s="127">
        <f t="shared" si="3"/>
        <v>0</v>
      </c>
      <c r="V26" s="127">
        <f t="shared" si="3"/>
        <v>0</v>
      </c>
    </row>
    <row r="27" spans="1:22" s="23" customFormat="1" ht="24" customHeight="1" x14ac:dyDescent="0.25">
      <c r="A27" s="156"/>
      <c r="B27" s="156"/>
      <c r="C27" s="156"/>
      <c r="D27" s="248" t="s">
        <v>17</v>
      </c>
      <c r="E27" s="156"/>
      <c r="F27" s="171"/>
      <c r="G27" s="171"/>
      <c r="H27" s="171"/>
      <c r="I27" s="168">
        <f>I26*100/2350</f>
        <v>17.29872340425532</v>
      </c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</row>
    <row r="28" spans="1:22" s="23" customFormat="1" ht="24" customHeight="1" x14ac:dyDescent="0.25">
      <c r="A28" s="171" t="s">
        <v>116</v>
      </c>
      <c r="B28" s="151">
        <v>152</v>
      </c>
      <c r="C28" s="151" t="s">
        <v>131</v>
      </c>
      <c r="D28" s="264" t="s">
        <v>154</v>
      </c>
      <c r="E28" s="151">
        <v>90</v>
      </c>
      <c r="F28" s="150">
        <v>17.25</v>
      </c>
      <c r="G28" s="150">
        <v>14.98</v>
      </c>
      <c r="H28" s="150">
        <v>7.87</v>
      </c>
      <c r="I28" s="150">
        <v>235.78</v>
      </c>
      <c r="J28" s="150">
        <v>7.0000000000000007E-2</v>
      </c>
      <c r="K28" s="150">
        <v>0.12</v>
      </c>
      <c r="L28" s="150">
        <v>0.81</v>
      </c>
      <c r="M28" s="150">
        <v>10</v>
      </c>
      <c r="N28" s="150">
        <v>0.02</v>
      </c>
      <c r="O28" s="150">
        <v>24.88</v>
      </c>
      <c r="P28" s="150">
        <v>155.37</v>
      </c>
      <c r="Q28" s="150">
        <v>19.91</v>
      </c>
      <c r="R28" s="150">
        <v>1.72</v>
      </c>
      <c r="S28" s="150">
        <v>234.74</v>
      </c>
      <c r="T28" s="150">
        <v>5.0000000000000001E-3</v>
      </c>
      <c r="U28" s="150">
        <v>8.9999999999999998E-4</v>
      </c>
      <c r="V28" s="150">
        <v>0.08</v>
      </c>
    </row>
    <row r="29" spans="1:22" s="23" customFormat="1" ht="24" customHeight="1" x14ac:dyDescent="0.25">
      <c r="A29" s="171"/>
      <c r="B29" s="162">
        <v>65</v>
      </c>
      <c r="C29" s="183" t="s">
        <v>52</v>
      </c>
      <c r="D29" s="183" t="s">
        <v>46</v>
      </c>
      <c r="E29" s="162">
        <v>150</v>
      </c>
      <c r="F29" s="160">
        <v>6.76</v>
      </c>
      <c r="G29" s="160">
        <v>3.93</v>
      </c>
      <c r="H29" s="160">
        <v>41.29</v>
      </c>
      <c r="I29" s="160">
        <v>227.48</v>
      </c>
      <c r="J29" s="154">
        <v>0.08</v>
      </c>
      <c r="K29" s="154">
        <v>0.03</v>
      </c>
      <c r="L29" s="154">
        <v>0</v>
      </c>
      <c r="M29" s="154">
        <v>10</v>
      </c>
      <c r="N29" s="154">
        <v>0.06</v>
      </c>
      <c r="O29" s="154">
        <v>13.54</v>
      </c>
      <c r="P29" s="154">
        <v>50.83</v>
      </c>
      <c r="Q29" s="154">
        <v>9.14</v>
      </c>
      <c r="R29" s="154">
        <v>0.93</v>
      </c>
      <c r="S29" s="154">
        <v>72.5</v>
      </c>
      <c r="T29" s="154">
        <v>1E-3</v>
      </c>
      <c r="U29" s="154">
        <v>0</v>
      </c>
      <c r="V29" s="128">
        <v>0.01</v>
      </c>
    </row>
    <row r="30" spans="1:22" s="23" customFormat="1" ht="24" customHeight="1" x14ac:dyDescent="0.25">
      <c r="A30" s="171"/>
      <c r="B30" s="171"/>
      <c r="C30" s="171" t="s">
        <v>117</v>
      </c>
      <c r="D30" s="184" t="s">
        <v>118</v>
      </c>
      <c r="E30" s="171">
        <v>200</v>
      </c>
      <c r="F30" s="154">
        <v>5.6</v>
      </c>
      <c r="G30" s="154">
        <v>5</v>
      </c>
      <c r="H30" s="154">
        <v>22</v>
      </c>
      <c r="I30" s="154">
        <v>156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27"/>
    </row>
    <row r="31" spans="1:22" s="23" customFormat="1" ht="24" customHeight="1" x14ac:dyDescent="0.25">
      <c r="A31" s="171"/>
      <c r="B31" s="265">
        <v>119</v>
      </c>
      <c r="C31" s="258" t="s">
        <v>10</v>
      </c>
      <c r="D31" s="258" t="s">
        <v>47</v>
      </c>
      <c r="E31" s="260">
        <v>20</v>
      </c>
      <c r="F31" s="134">
        <v>1.52</v>
      </c>
      <c r="G31" s="134">
        <v>0.16</v>
      </c>
      <c r="H31" s="134">
        <v>9.84</v>
      </c>
      <c r="I31" s="134">
        <v>47</v>
      </c>
      <c r="J31" s="134">
        <v>0.02</v>
      </c>
      <c r="K31" s="134">
        <v>0.01</v>
      </c>
      <c r="L31" s="134">
        <v>0</v>
      </c>
      <c r="M31" s="134">
        <v>0</v>
      </c>
      <c r="N31" s="134">
        <v>0</v>
      </c>
      <c r="O31" s="134">
        <v>4</v>
      </c>
      <c r="P31" s="134">
        <v>13</v>
      </c>
      <c r="Q31" s="134">
        <v>2.8</v>
      </c>
      <c r="R31" s="134">
        <v>0.22</v>
      </c>
      <c r="S31" s="134">
        <v>18.600000000000001</v>
      </c>
      <c r="T31" s="134">
        <v>1E-3</v>
      </c>
      <c r="U31" s="134">
        <v>1E-3</v>
      </c>
      <c r="V31" s="134">
        <v>2.9</v>
      </c>
    </row>
    <row r="32" spans="1:22" s="23" customFormat="1" ht="24" customHeight="1" x14ac:dyDescent="0.25">
      <c r="A32" s="156"/>
      <c r="B32" s="171">
        <v>518</v>
      </c>
      <c r="C32" s="171" t="s">
        <v>14</v>
      </c>
      <c r="D32" s="199" t="s">
        <v>119</v>
      </c>
      <c r="E32" s="171">
        <v>200</v>
      </c>
      <c r="F32" s="127">
        <v>0.51</v>
      </c>
      <c r="G32" s="127">
        <v>0</v>
      </c>
      <c r="H32" s="127">
        <v>33</v>
      </c>
      <c r="I32" s="163">
        <v>125</v>
      </c>
      <c r="J32" s="127">
        <v>0.04</v>
      </c>
      <c r="K32" s="127">
        <v>0</v>
      </c>
      <c r="L32" s="127">
        <v>4</v>
      </c>
      <c r="M32" s="127">
        <v>0</v>
      </c>
      <c r="N32" s="127">
        <v>0</v>
      </c>
      <c r="O32" s="127">
        <v>10.4</v>
      </c>
      <c r="P32" s="127">
        <v>30</v>
      </c>
      <c r="Q32" s="127">
        <v>24</v>
      </c>
      <c r="R32" s="127">
        <v>0.2</v>
      </c>
      <c r="S32" s="127">
        <v>0</v>
      </c>
      <c r="T32" s="127">
        <v>0</v>
      </c>
      <c r="U32" s="127">
        <v>0</v>
      </c>
      <c r="V32" s="127">
        <v>0</v>
      </c>
    </row>
    <row r="33" spans="1:22" s="23" customFormat="1" ht="24" customHeight="1" x14ac:dyDescent="0.25">
      <c r="A33" s="156"/>
      <c r="B33" s="171"/>
      <c r="C33" s="171"/>
      <c r="D33" s="248" t="s">
        <v>16</v>
      </c>
      <c r="E33" s="155">
        <f>SUM(E28:E32)</f>
        <v>660</v>
      </c>
      <c r="F33" s="155">
        <f t="shared" ref="F33:V33" si="4">SUM(F28:F32)</f>
        <v>31.64</v>
      </c>
      <c r="G33" s="155">
        <f t="shared" si="4"/>
        <v>24.07</v>
      </c>
      <c r="H33" s="155">
        <f t="shared" si="4"/>
        <v>114</v>
      </c>
      <c r="I33" s="155">
        <f t="shared" si="4"/>
        <v>791.26</v>
      </c>
      <c r="J33" s="155">
        <f t="shared" si="4"/>
        <v>0.21000000000000002</v>
      </c>
      <c r="K33" s="155">
        <f t="shared" si="4"/>
        <v>0.16</v>
      </c>
      <c r="L33" s="155">
        <f t="shared" si="4"/>
        <v>4.8100000000000005</v>
      </c>
      <c r="M33" s="155">
        <f t="shared" si="4"/>
        <v>20</v>
      </c>
      <c r="N33" s="155">
        <f t="shared" si="4"/>
        <v>0.08</v>
      </c>
      <c r="O33" s="155">
        <f t="shared" si="4"/>
        <v>52.82</v>
      </c>
      <c r="P33" s="155">
        <f t="shared" si="4"/>
        <v>249.2</v>
      </c>
      <c r="Q33" s="155">
        <f t="shared" si="4"/>
        <v>55.85</v>
      </c>
      <c r="R33" s="155">
        <f t="shared" si="4"/>
        <v>3.0700000000000003</v>
      </c>
      <c r="S33" s="155">
        <f t="shared" si="4"/>
        <v>325.84000000000003</v>
      </c>
      <c r="T33" s="155">
        <f t="shared" si="4"/>
        <v>7.0000000000000001E-3</v>
      </c>
      <c r="U33" s="155">
        <f t="shared" si="4"/>
        <v>1.9E-3</v>
      </c>
      <c r="V33" s="155">
        <f t="shared" si="4"/>
        <v>2.9899999999999998</v>
      </c>
    </row>
    <row r="34" spans="1:22" s="23" customFormat="1" ht="24" customHeight="1" x14ac:dyDescent="0.25">
      <c r="A34" s="156"/>
      <c r="B34" s="156"/>
      <c r="C34" s="156"/>
      <c r="D34" s="248" t="s">
        <v>17</v>
      </c>
      <c r="E34" s="156">
        <v>0</v>
      </c>
      <c r="F34" s="171"/>
      <c r="G34" s="171"/>
      <c r="H34" s="171"/>
      <c r="I34" s="168">
        <f>I33*100/2350</f>
        <v>33.670638297872344</v>
      </c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</row>
    <row r="35" spans="1:22" s="23" customFormat="1" ht="24" customHeight="1" x14ac:dyDescent="0.25">
      <c r="A35" s="179"/>
      <c r="B35" s="179"/>
      <c r="E35" s="23">
        <f>E33+E26+E21+E12</f>
        <v>2540</v>
      </c>
      <c r="I35" s="173">
        <f>I34+I27+I22+I13</f>
        <v>110.58000000000001</v>
      </c>
    </row>
    <row r="36" spans="1:22" s="23" customFormat="1" ht="24" customHeight="1" x14ac:dyDescent="0.25">
      <c r="A36" s="179"/>
      <c r="B36" s="179"/>
      <c r="D36" s="266" t="s">
        <v>135</v>
      </c>
    </row>
    <row r="37" spans="1:22" s="37" customFormat="1" ht="40.5" customHeight="1" x14ac:dyDescent="0.35">
      <c r="A37" s="69"/>
      <c r="B37" s="69"/>
      <c r="D37" s="58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s="37" customFormat="1" ht="40.5" customHeight="1" x14ac:dyDescent="0.35">
      <c r="A38" s="69"/>
      <c r="B38" s="69"/>
      <c r="D38" s="58" t="s">
        <v>136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s="37" customFormat="1" ht="40.5" customHeight="1" x14ac:dyDescent="0.3">
      <c r="A39" s="69"/>
      <c r="B39" s="69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s="37" customFormat="1" ht="40.5" customHeight="1" x14ac:dyDescent="0.3">
      <c r="A40" s="69"/>
      <c r="B40" s="69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V37"/>
  <sheetViews>
    <sheetView view="pageBreakPreview" zoomScale="40" zoomScaleNormal="70" zoomScaleSheetLayoutView="40" workbookViewId="0">
      <selection activeCell="AE34" sqref="AE34"/>
    </sheetView>
  </sheetViews>
  <sheetFormatPr defaultRowHeight="14.25" x14ac:dyDescent="0.2"/>
  <cols>
    <col min="1" max="1" width="16.85546875" style="20" customWidth="1"/>
    <col min="2" max="2" width="15.7109375" style="20" customWidth="1"/>
    <col min="3" max="3" width="20.85546875" style="18" customWidth="1"/>
    <col min="4" max="4" width="55.7109375" style="18" customWidth="1"/>
    <col min="5" max="22" width="9.42578125" style="18" customWidth="1"/>
    <col min="23" max="16384" width="9.140625" style="18"/>
  </cols>
  <sheetData>
    <row r="2" spans="1:22" ht="49.5" customHeight="1" x14ac:dyDescent="0.45">
      <c r="A2" s="15"/>
      <c r="B2" s="15"/>
      <c r="C2" s="16"/>
      <c r="D2" s="11" t="s">
        <v>133</v>
      </c>
      <c r="E2" s="17" t="s">
        <v>34</v>
      </c>
      <c r="F2" s="17">
        <v>7</v>
      </c>
      <c r="I2" s="130" t="s">
        <v>145</v>
      </c>
      <c r="J2" s="15"/>
    </row>
    <row r="4" spans="1:22" s="19" customFormat="1" ht="32.25" customHeight="1" x14ac:dyDescent="0.25">
      <c r="A4" s="289" t="s">
        <v>0</v>
      </c>
      <c r="B4" s="291" t="s">
        <v>134</v>
      </c>
      <c r="C4" s="289" t="s">
        <v>35</v>
      </c>
      <c r="D4" s="291" t="s">
        <v>33</v>
      </c>
      <c r="E4" s="291" t="s">
        <v>22</v>
      </c>
      <c r="F4" s="294" t="s">
        <v>18</v>
      </c>
      <c r="G4" s="295"/>
      <c r="H4" s="296"/>
      <c r="I4" s="13" t="s">
        <v>19</v>
      </c>
      <c r="J4" s="286" t="s">
        <v>20</v>
      </c>
      <c r="K4" s="286"/>
      <c r="L4" s="287"/>
      <c r="M4" s="287"/>
      <c r="N4" s="287"/>
      <c r="O4" s="286" t="s">
        <v>21</v>
      </c>
      <c r="P4" s="286"/>
      <c r="Q4" s="286"/>
      <c r="R4" s="286"/>
      <c r="S4" s="286"/>
      <c r="T4" s="286"/>
      <c r="U4" s="286"/>
      <c r="V4" s="286"/>
    </row>
    <row r="5" spans="1:22" s="19" customFormat="1" ht="32.25" customHeight="1" x14ac:dyDescent="0.25">
      <c r="A5" s="290"/>
      <c r="B5" s="302"/>
      <c r="C5" s="290"/>
      <c r="D5" s="302"/>
      <c r="E5" s="302"/>
      <c r="F5" s="10" t="s">
        <v>23</v>
      </c>
      <c r="G5" s="10" t="s">
        <v>24</v>
      </c>
      <c r="H5" s="10" t="s">
        <v>25</v>
      </c>
      <c r="I5" s="13" t="s">
        <v>26</v>
      </c>
      <c r="J5" s="10" t="s">
        <v>27</v>
      </c>
      <c r="K5" s="10" t="s">
        <v>72</v>
      </c>
      <c r="L5" s="10" t="s">
        <v>28</v>
      </c>
      <c r="M5" s="10" t="s">
        <v>73</v>
      </c>
      <c r="N5" s="10" t="s">
        <v>74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75</v>
      </c>
      <c r="T5" s="10" t="s">
        <v>76</v>
      </c>
      <c r="U5" s="10" t="s">
        <v>77</v>
      </c>
      <c r="V5" s="10" t="s">
        <v>78</v>
      </c>
    </row>
    <row r="6" spans="1:22" s="19" customFormat="1" ht="32.25" customHeight="1" x14ac:dyDescent="0.25">
      <c r="A6" s="151" t="s">
        <v>2</v>
      </c>
      <c r="B6" s="151">
        <v>24</v>
      </c>
      <c r="C6" s="195" t="s">
        <v>15</v>
      </c>
      <c r="D6" s="195" t="s">
        <v>68</v>
      </c>
      <c r="E6" s="151">
        <v>150</v>
      </c>
      <c r="F6" s="150">
        <v>0.6</v>
      </c>
      <c r="G6" s="150">
        <v>0.6</v>
      </c>
      <c r="H6" s="150">
        <v>14.7</v>
      </c>
      <c r="I6" s="150">
        <v>70.5</v>
      </c>
      <c r="J6" s="150">
        <v>0.05</v>
      </c>
      <c r="K6" s="150">
        <v>0.03</v>
      </c>
      <c r="L6" s="150">
        <v>15</v>
      </c>
      <c r="M6" s="150">
        <v>0</v>
      </c>
      <c r="N6" s="150">
        <v>0</v>
      </c>
      <c r="O6" s="150">
        <v>24</v>
      </c>
      <c r="P6" s="150">
        <v>16.5</v>
      </c>
      <c r="Q6" s="150">
        <v>13.5</v>
      </c>
      <c r="R6" s="150">
        <v>3.3</v>
      </c>
      <c r="S6" s="150">
        <v>417</v>
      </c>
      <c r="T6" s="150">
        <v>3.0000000000000001E-3</v>
      </c>
      <c r="U6" s="150">
        <v>0</v>
      </c>
      <c r="V6" s="150">
        <v>0.01</v>
      </c>
    </row>
    <row r="7" spans="1:22" s="19" customFormat="1" ht="32.25" customHeight="1" x14ac:dyDescent="0.25">
      <c r="A7" s="151"/>
      <c r="B7" s="162">
        <v>69</v>
      </c>
      <c r="C7" s="183" t="s">
        <v>51</v>
      </c>
      <c r="D7" s="183" t="s">
        <v>98</v>
      </c>
      <c r="E7" s="162">
        <v>150</v>
      </c>
      <c r="F7" s="127">
        <v>25.71</v>
      </c>
      <c r="G7" s="127">
        <v>11.96</v>
      </c>
      <c r="H7" s="127">
        <v>32.299999999999997</v>
      </c>
      <c r="I7" s="127">
        <v>342.12</v>
      </c>
      <c r="J7" s="127">
        <v>7.0000000000000007E-2</v>
      </c>
      <c r="K7" s="127">
        <v>0.34</v>
      </c>
      <c r="L7" s="127">
        <v>0.43</v>
      </c>
      <c r="M7" s="127">
        <v>60</v>
      </c>
      <c r="N7" s="127">
        <v>0.27</v>
      </c>
      <c r="O7" s="127">
        <v>233.47</v>
      </c>
      <c r="P7" s="127">
        <v>283.02999999999997</v>
      </c>
      <c r="Q7" s="127">
        <v>33.36</v>
      </c>
      <c r="R7" s="127">
        <v>0.82</v>
      </c>
      <c r="S7" s="127">
        <v>131.05000000000001</v>
      </c>
      <c r="T7" s="127">
        <v>8.9999999999999993E-3</v>
      </c>
      <c r="U7" s="127">
        <v>3.1E-2</v>
      </c>
      <c r="V7" s="127">
        <v>0.03</v>
      </c>
    </row>
    <row r="8" spans="1:22" s="19" customFormat="1" ht="32.25" customHeight="1" x14ac:dyDescent="0.25">
      <c r="A8" s="151"/>
      <c r="B8" s="151">
        <v>253</v>
      </c>
      <c r="C8" s="195" t="s">
        <v>52</v>
      </c>
      <c r="D8" s="195" t="s">
        <v>71</v>
      </c>
      <c r="E8" s="151">
        <v>150</v>
      </c>
      <c r="F8" s="149">
        <v>4.3</v>
      </c>
      <c r="G8" s="149">
        <v>4.24</v>
      </c>
      <c r="H8" s="149">
        <v>18.77</v>
      </c>
      <c r="I8" s="149">
        <v>129.54</v>
      </c>
      <c r="J8" s="149">
        <v>0.11</v>
      </c>
      <c r="K8" s="149">
        <v>0.06</v>
      </c>
      <c r="L8" s="149">
        <v>0</v>
      </c>
      <c r="M8" s="149">
        <v>10</v>
      </c>
      <c r="N8" s="149">
        <v>0.06</v>
      </c>
      <c r="O8" s="149">
        <v>8.69</v>
      </c>
      <c r="P8" s="149">
        <v>94.9</v>
      </c>
      <c r="Q8" s="149">
        <v>62.72</v>
      </c>
      <c r="R8" s="149">
        <v>2.12</v>
      </c>
      <c r="S8" s="149">
        <v>114.82</v>
      </c>
      <c r="T8" s="149">
        <v>1E-3</v>
      </c>
      <c r="U8" s="149">
        <v>1E-3</v>
      </c>
      <c r="V8" s="149">
        <v>0.01</v>
      </c>
    </row>
    <row r="9" spans="1:22" s="19" customFormat="1" ht="32.25" customHeight="1" x14ac:dyDescent="0.25">
      <c r="A9" s="151"/>
      <c r="B9" s="151">
        <v>95</v>
      </c>
      <c r="C9" s="195" t="s">
        <v>14</v>
      </c>
      <c r="D9" s="195" t="s">
        <v>88</v>
      </c>
      <c r="E9" s="151">
        <v>200</v>
      </c>
      <c r="F9" s="150">
        <v>0</v>
      </c>
      <c r="G9" s="150">
        <v>0</v>
      </c>
      <c r="H9" s="150">
        <v>20.170000000000002</v>
      </c>
      <c r="I9" s="150">
        <v>81.3</v>
      </c>
      <c r="J9" s="150">
        <v>0.09</v>
      </c>
      <c r="K9" s="150">
        <v>0.1</v>
      </c>
      <c r="L9" s="150">
        <v>2.94</v>
      </c>
      <c r="M9" s="150">
        <v>80</v>
      </c>
      <c r="N9" s="150">
        <v>0.96</v>
      </c>
      <c r="O9" s="150">
        <v>0.16</v>
      </c>
      <c r="P9" s="150">
        <v>0</v>
      </c>
      <c r="Q9" s="150">
        <v>0</v>
      </c>
      <c r="R9" s="150">
        <v>0.02</v>
      </c>
      <c r="S9" s="150">
        <v>0.15</v>
      </c>
      <c r="T9" s="150">
        <v>0</v>
      </c>
      <c r="U9" s="150">
        <v>0</v>
      </c>
      <c r="V9" s="149">
        <v>0</v>
      </c>
    </row>
    <row r="10" spans="1:22" s="19" customFormat="1" ht="32.25" customHeight="1" x14ac:dyDescent="0.25">
      <c r="A10" s="151"/>
      <c r="B10" s="149">
        <v>119</v>
      </c>
      <c r="C10" s="195" t="s">
        <v>10</v>
      </c>
      <c r="D10" s="195" t="s">
        <v>47</v>
      </c>
      <c r="E10" s="151">
        <v>20</v>
      </c>
      <c r="F10" s="150">
        <v>1.52</v>
      </c>
      <c r="G10" s="150">
        <v>0.16</v>
      </c>
      <c r="H10" s="150">
        <v>9.84</v>
      </c>
      <c r="I10" s="150">
        <v>47</v>
      </c>
      <c r="J10" s="150">
        <v>0.02</v>
      </c>
      <c r="K10" s="150">
        <v>0.01</v>
      </c>
      <c r="L10" s="150">
        <v>0</v>
      </c>
      <c r="M10" s="150">
        <v>0</v>
      </c>
      <c r="N10" s="150">
        <v>0</v>
      </c>
      <c r="O10" s="150">
        <v>4</v>
      </c>
      <c r="P10" s="150">
        <v>13</v>
      </c>
      <c r="Q10" s="150">
        <v>2.8</v>
      </c>
      <c r="R10" s="150">
        <v>0.22</v>
      </c>
      <c r="S10" s="150">
        <v>18.600000000000001</v>
      </c>
      <c r="T10" s="150">
        <v>1E-3</v>
      </c>
      <c r="U10" s="150">
        <v>1E-3</v>
      </c>
      <c r="V10" s="150">
        <v>2.9</v>
      </c>
    </row>
    <row r="11" spans="1:22" s="19" customFormat="1" ht="32.25" customHeight="1" x14ac:dyDescent="0.25">
      <c r="A11" s="151"/>
      <c r="B11" s="151">
        <v>120</v>
      </c>
      <c r="C11" s="195" t="s">
        <v>11</v>
      </c>
      <c r="D11" s="195" t="s">
        <v>9</v>
      </c>
      <c r="E11" s="151">
        <v>20</v>
      </c>
      <c r="F11" s="150">
        <v>1.32</v>
      </c>
      <c r="G11" s="150">
        <v>0.24</v>
      </c>
      <c r="H11" s="150">
        <v>8.0399999999999991</v>
      </c>
      <c r="I11" s="165">
        <v>39.6</v>
      </c>
      <c r="J11" s="150">
        <v>0.03</v>
      </c>
      <c r="K11" s="150">
        <v>0.02</v>
      </c>
      <c r="L11" s="150">
        <v>0</v>
      </c>
      <c r="M11" s="150">
        <v>0</v>
      </c>
      <c r="N11" s="150">
        <v>0</v>
      </c>
      <c r="O11" s="150">
        <v>5.8</v>
      </c>
      <c r="P11" s="150">
        <v>30</v>
      </c>
      <c r="Q11" s="150">
        <v>9.4</v>
      </c>
      <c r="R11" s="150">
        <v>0.78</v>
      </c>
      <c r="S11" s="150">
        <v>47</v>
      </c>
      <c r="T11" s="150">
        <v>1E-3</v>
      </c>
      <c r="U11" s="150">
        <v>1E-3</v>
      </c>
      <c r="V11" s="150">
        <v>0</v>
      </c>
    </row>
    <row r="12" spans="1:22" s="19" customFormat="1" ht="32.25" customHeight="1" x14ac:dyDescent="0.25">
      <c r="A12" s="151"/>
      <c r="B12" s="151"/>
      <c r="C12" s="195"/>
      <c r="D12" s="245" t="s">
        <v>16</v>
      </c>
      <c r="E12" s="246">
        <f>E6+E7+E8+E9+E10+E11</f>
        <v>690</v>
      </c>
      <c r="F12" s="246">
        <f t="shared" ref="F12:V12" si="0">F6+F7+F8+F9+F10+F11</f>
        <v>33.450000000000003</v>
      </c>
      <c r="G12" s="246">
        <f t="shared" si="0"/>
        <v>17.2</v>
      </c>
      <c r="H12" s="246">
        <f t="shared" si="0"/>
        <v>103.82</v>
      </c>
      <c r="I12" s="246">
        <f t="shared" si="0"/>
        <v>710.06</v>
      </c>
      <c r="J12" s="151">
        <f t="shared" si="0"/>
        <v>0.37</v>
      </c>
      <c r="K12" s="151">
        <f t="shared" si="0"/>
        <v>0.56000000000000005</v>
      </c>
      <c r="L12" s="151">
        <f t="shared" si="0"/>
        <v>18.37</v>
      </c>
      <c r="M12" s="151">
        <f t="shared" si="0"/>
        <v>150</v>
      </c>
      <c r="N12" s="151">
        <f t="shared" si="0"/>
        <v>1.29</v>
      </c>
      <c r="O12" s="151">
        <f t="shared" si="0"/>
        <v>276.12000000000006</v>
      </c>
      <c r="P12" s="151">
        <f t="shared" si="0"/>
        <v>437.42999999999995</v>
      </c>
      <c r="Q12" s="151">
        <f t="shared" si="0"/>
        <v>121.78</v>
      </c>
      <c r="R12" s="151">
        <f t="shared" si="0"/>
        <v>7.26</v>
      </c>
      <c r="S12" s="151">
        <f t="shared" si="0"/>
        <v>728.61999999999989</v>
      </c>
      <c r="T12" s="151">
        <f t="shared" si="0"/>
        <v>1.5000000000000003E-2</v>
      </c>
      <c r="U12" s="151">
        <f t="shared" si="0"/>
        <v>3.4000000000000002E-2</v>
      </c>
      <c r="V12" s="151">
        <f t="shared" si="0"/>
        <v>2.9499999999999997</v>
      </c>
    </row>
    <row r="13" spans="1:22" s="19" customFormat="1" ht="32.25" customHeight="1" x14ac:dyDescent="0.25">
      <c r="A13" s="151"/>
      <c r="B13" s="151"/>
      <c r="C13" s="195"/>
      <c r="D13" s="245" t="s">
        <v>17</v>
      </c>
      <c r="E13" s="151"/>
      <c r="F13" s="151"/>
      <c r="G13" s="151"/>
      <c r="H13" s="151"/>
      <c r="I13" s="166">
        <f>I12/23.5</f>
        <v>30.215319148936167</v>
      </c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</row>
    <row r="14" spans="1:22" s="19" customFormat="1" ht="32.25" customHeight="1" x14ac:dyDescent="0.25">
      <c r="A14" s="151" t="s">
        <v>3</v>
      </c>
      <c r="B14" s="151">
        <v>224</v>
      </c>
      <c r="C14" s="195" t="s">
        <v>15</v>
      </c>
      <c r="D14" s="195" t="s">
        <v>97</v>
      </c>
      <c r="E14" s="267">
        <v>60</v>
      </c>
      <c r="F14" s="149">
        <v>4.3099999999999996</v>
      </c>
      <c r="G14" s="149">
        <v>5.04</v>
      </c>
      <c r="H14" s="149">
        <v>14.77</v>
      </c>
      <c r="I14" s="149">
        <v>134.41</v>
      </c>
      <c r="J14" s="149">
        <v>0</v>
      </c>
      <c r="K14" s="149">
        <v>0</v>
      </c>
      <c r="L14" s="149">
        <v>0.2</v>
      </c>
      <c r="M14" s="149">
        <v>0</v>
      </c>
      <c r="N14" s="149">
        <v>0</v>
      </c>
      <c r="O14" s="149">
        <v>2.76</v>
      </c>
      <c r="P14" s="149">
        <v>2.34</v>
      </c>
      <c r="Q14" s="149">
        <v>1.26</v>
      </c>
      <c r="R14" s="149">
        <v>0.06</v>
      </c>
      <c r="S14" s="149">
        <v>11.72</v>
      </c>
      <c r="T14" s="149">
        <v>1.0000000000000001E-5</v>
      </c>
      <c r="U14" s="149">
        <v>0</v>
      </c>
      <c r="V14" s="149">
        <v>0</v>
      </c>
    </row>
    <row r="15" spans="1:22" s="19" customFormat="1" ht="32.25" customHeight="1" x14ac:dyDescent="0.25">
      <c r="A15" s="151"/>
      <c r="B15" s="151">
        <v>49</v>
      </c>
      <c r="C15" s="195" t="s">
        <v>5</v>
      </c>
      <c r="D15" s="195" t="s">
        <v>67</v>
      </c>
      <c r="E15" s="151">
        <v>200</v>
      </c>
      <c r="F15" s="149">
        <v>8.49</v>
      </c>
      <c r="G15" s="149">
        <v>7.64</v>
      </c>
      <c r="H15" s="149">
        <v>10.58</v>
      </c>
      <c r="I15" s="149">
        <v>145.11000000000001</v>
      </c>
      <c r="J15" s="149">
        <v>0.08</v>
      </c>
      <c r="K15" s="149">
        <v>0.09</v>
      </c>
      <c r="L15" s="149">
        <v>5.93</v>
      </c>
      <c r="M15" s="149">
        <v>110</v>
      </c>
      <c r="N15" s="149">
        <v>0.01</v>
      </c>
      <c r="O15" s="149">
        <v>18.16</v>
      </c>
      <c r="P15" s="149">
        <v>101.51</v>
      </c>
      <c r="Q15" s="149">
        <v>24.48</v>
      </c>
      <c r="R15" s="149">
        <v>1.38</v>
      </c>
      <c r="S15" s="149">
        <v>423.08</v>
      </c>
      <c r="T15" s="149">
        <v>5.0000000000000001E-3</v>
      </c>
      <c r="U15" s="149">
        <v>0</v>
      </c>
      <c r="V15" s="149">
        <v>0.05</v>
      </c>
    </row>
    <row r="16" spans="1:22" s="19" customFormat="1" ht="32.25" customHeight="1" x14ac:dyDescent="0.25">
      <c r="A16" s="167"/>
      <c r="B16" s="151">
        <v>85</v>
      </c>
      <c r="C16" s="195" t="s">
        <v>6</v>
      </c>
      <c r="D16" s="195" t="s">
        <v>107</v>
      </c>
      <c r="E16" s="151">
        <v>90</v>
      </c>
      <c r="F16" s="149">
        <v>13.81</v>
      </c>
      <c r="G16" s="149">
        <v>7.8</v>
      </c>
      <c r="H16" s="149">
        <v>7.21</v>
      </c>
      <c r="I16" s="149">
        <v>154.13</v>
      </c>
      <c r="J16" s="149">
        <v>0.18</v>
      </c>
      <c r="K16" s="149">
        <v>1.37</v>
      </c>
      <c r="L16" s="149">
        <v>10.33</v>
      </c>
      <c r="M16" s="149">
        <v>3920</v>
      </c>
      <c r="N16" s="149">
        <v>0.96</v>
      </c>
      <c r="O16" s="149">
        <v>16.170000000000002</v>
      </c>
      <c r="P16" s="149">
        <v>221.57</v>
      </c>
      <c r="Q16" s="149">
        <v>14.02</v>
      </c>
      <c r="R16" s="149">
        <v>4.8</v>
      </c>
      <c r="S16" s="149">
        <v>194.11</v>
      </c>
      <c r="T16" s="149">
        <v>5.0000000000000001E-3</v>
      </c>
      <c r="U16" s="149">
        <v>2.8000000000000001E-2</v>
      </c>
      <c r="V16" s="149">
        <v>0</v>
      </c>
    </row>
    <row r="17" spans="1:22" s="19" customFormat="1" ht="32.25" customHeight="1" x14ac:dyDescent="0.25">
      <c r="A17" s="167"/>
      <c r="B17" s="162">
        <v>50</v>
      </c>
      <c r="C17" s="200" t="s">
        <v>52</v>
      </c>
      <c r="D17" s="183" t="s">
        <v>64</v>
      </c>
      <c r="E17" s="162">
        <v>150</v>
      </c>
      <c r="F17" s="154">
        <v>3.28</v>
      </c>
      <c r="G17" s="154">
        <v>7.81</v>
      </c>
      <c r="H17" s="154">
        <v>21.57</v>
      </c>
      <c r="I17" s="154">
        <v>170.22</v>
      </c>
      <c r="J17" s="127">
        <v>0.13</v>
      </c>
      <c r="K17" s="127">
        <v>0.11</v>
      </c>
      <c r="L17" s="127">
        <v>11.16</v>
      </c>
      <c r="M17" s="127">
        <v>50</v>
      </c>
      <c r="N17" s="127">
        <v>0.15</v>
      </c>
      <c r="O17" s="127">
        <v>39.840000000000003</v>
      </c>
      <c r="P17" s="127">
        <v>90.51</v>
      </c>
      <c r="Q17" s="127">
        <v>30.49</v>
      </c>
      <c r="R17" s="127">
        <v>1.1299999999999999</v>
      </c>
      <c r="S17" s="127">
        <v>680.36</v>
      </c>
      <c r="T17" s="127">
        <v>8.0000000000000002E-3</v>
      </c>
      <c r="U17" s="127">
        <v>1E-3</v>
      </c>
      <c r="V17" s="127">
        <v>0.04</v>
      </c>
    </row>
    <row r="18" spans="1:22" s="19" customFormat="1" ht="32.25" customHeight="1" x14ac:dyDescent="0.25">
      <c r="A18" s="167"/>
      <c r="B18" s="151">
        <v>95</v>
      </c>
      <c r="C18" s="195" t="s">
        <v>14</v>
      </c>
      <c r="D18" s="195" t="s">
        <v>89</v>
      </c>
      <c r="E18" s="151">
        <v>200</v>
      </c>
      <c r="F18" s="150">
        <v>0</v>
      </c>
      <c r="G18" s="150">
        <v>0</v>
      </c>
      <c r="H18" s="150">
        <v>20</v>
      </c>
      <c r="I18" s="150">
        <v>80.599999999999994</v>
      </c>
      <c r="J18" s="150">
        <v>0.1</v>
      </c>
      <c r="K18" s="150">
        <v>0.1</v>
      </c>
      <c r="L18" s="150">
        <v>3</v>
      </c>
      <c r="M18" s="150">
        <v>79.2</v>
      </c>
      <c r="N18" s="150">
        <v>0.96</v>
      </c>
      <c r="O18" s="150">
        <v>0.16</v>
      </c>
      <c r="P18" s="150">
        <v>0</v>
      </c>
      <c r="Q18" s="150">
        <v>0</v>
      </c>
      <c r="R18" s="150">
        <v>0.02</v>
      </c>
      <c r="S18" s="150">
        <v>0.15</v>
      </c>
      <c r="T18" s="150">
        <v>0</v>
      </c>
      <c r="U18" s="150">
        <v>0</v>
      </c>
      <c r="V18" s="149">
        <v>0</v>
      </c>
    </row>
    <row r="19" spans="1:22" s="19" customFormat="1" ht="32.25" customHeight="1" x14ac:dyDescent="0.25">
      <c r="A19" s="167"/>
      <c r="B19" s="149">
        <v>119</v>
      </c>
      <c r="C19" s="195" t="s">
        <v>10</v>
      </c>
      <c r="D19" s="195" t="s">
        <v>47</v>
      </c>
      <c r="E19" s="151">
        <v>20</v>
      </c>
      <c r="F19" s="150">
        <v>1.52</v>
      </c>
      <c r="G19" s="150">
        <v>0.16</v>
      </c>
      <c r="H19" s="150">
        <v>9.84</v>
      </c>
      <c r="I19" s="165">
        <v>47</v>
      </c>
      <c r="J19" s="150">
        <v>0.02</v>
      </c>
      <c r="K19" s="150">
        <v>0.01</v>
      </c>
      <c r="L19" s="150">
        <v>0</v>
      </c>
      <c r="M19" s="150">
        <v>0</v>
      </c>
      <c r="N19" s="150">
        <v>0</v>
      </c>
      <c r="O19" s="150">
        <v>4</v>
      </c>
      <c r="P19" s="150">
        <v>13</v>
      </c>
      <c r="Q19" s="150">
        <v>2.8</v>
      </c>
      <c r="R19" s="150">
        <v>0.22</v>
      </c>
      <c r="S19" s="150">
        <v>18.600000000000001</v>
      </c>
      <c r="T19" s="150">
        <v>1E-3</v>
      </c>
      <c r="U19" s="150">
        <v>1E-3</v>
      </c>
      <c r="V19" s="150">
        <v>2.9</v>
      </c>
    </row>
    <row r="20" spans="1:22" s="19" customFormat="1" ht="32.25" customHeight="1" x14ac:dyDescent="0.25">
      <c r="A20" s="167"/>
      <c r="B20" s="151">
        <v>120</v>
      </c>
      <c r="C20" s="195" t="s">
        <v>11</v>
      </c>
      <c r="D20" s="195" t="s">
        <v>39</v>
      </c>
      <c r="E20" s="151">
        <v>20</v>
      </c>
      <c r="F20" s="150">
        <v>1.32</v>
      </c>
      <c r="G20" s="150">
        <v>0.24</v>
      </c>
      <c r="H20" s="150">
        <v>8.0399999999999991</v>
      </c>
      <c r="I20" s="165">
        <v>39.6</v>
      </c>
      <c r="J20" s="150">
        <v>0.03</v>
      </c>
      <c r="K20" s="150">
        <v>0.02</v>
      </c>
      <c r="L20" s="150">
        <v>0</v>
      </c>
      <c r="M20" s="150">
        <v>0</v>
      </c>
      <c r="N20" s="150">
        <v>0</v>
      </c>
      <c r="O20" s="150">
        <v>5.8</v>
      </c>
      <c r="P20" s="150">
        <v>30</v>
      </c>
      <c r="Q20" s="150">
        <v>9.4</v>
      </c>
      <c r="R20" s="150">
        <v>0.78</v>
      </c>
      <c r="S20" s="150">
        <v>47</v>
      </c>
      <c r="T20" s="150">
        <v>1E-3</v>
      </c>
      <c r="U20" s="150">
        <v>1E-3</v>
      </c>
      <c r="V20" s="150">
        <v>0</v>
      </c>
    </row>
    <row r="21" spans="1:22" s="19" customFormat="1" ht="32.25" customHeight="1" x14ac:dyDescent="0.25">
      <c r="A21" s="167"/>
      <c r="B21" s="151"/>
      <c r="C21" s="255"/>
      <c r="D21" s="268" t="s">
        <v>16</v>
      </c>
      <c r="E21" s="246">
        <f>SUM(E14:E20)</f>
        <v>740</v>
      </c>
      <c r="F21" s="246">
        <f t="shared" ref="F21:V21" si="1">SUM(F14:F20)</f>
        <v>32.729999999999997</v>
      </c>
      <c r="G21" s="246">
        <f t="shared" si="1"/>
        <v>28.689999999999998</v>
      </c>
      <c r="H21" s="246">
        <f t="shared" si="1"/>
        <v>92.009999999999991</v>
      </c>
      <c r="I21" s="246">
        <f t="shared" si="1"/>
        <v>771.07</v>
      </c>
      <c r="J21" s="246">
        <f t="shared" si="1"/>
        <v>0.54</v>
      </c>
      <c r="K21" s="246">
        <f t="shared" si="1"/>
        <v>1.7000000000000004</v>
      </c>
      <c r="L21" s="246">
        <f t="shared" si="1"/>
        <v>30.62</v>
      </c>
      <c r="M21" s="246">
        <f t="shared" si="1"/>
        <v>4159.2</v>
      </c>
      <c r="N21" s="246">
        <f t="shared" si="1"/>
        <v>2.08</v>
      </c>
      <c r="O21" s="246">
        <f t="shared" si="1"/>
        <v>86.89</v>
      </c>
      <c r="P21" s="246">
        <f t="shared" si="1"/>
        <v>458.93</v>
      </c>
      <c r="Q21" s="246">
        <f t="shared" si="1"/>
        <v>82.45</v>
      </c>
      <c r="R21" s="246">
        <f t="shared" si="1"/>
        <v>8.3899999999999988</v>
      </c>
      <c r="S21" s="246">
        <f t="shared" si="1"/>
        <v>1375.02</v>
      </c>
      <c r="T21" s="246">
        <f t="shared" si="1"/>
        <v>2.001E-2</v>
      </c>
      <c r="U21" s="246">
        <f t="shared" si="1"/>
        <v>3.1000000000000003E-2</v>
      </c>
      <c r="V21" s="246">
        <f t="shared" si="1"/>
        <v>2.9899999999999998</v>
      </c>
    </row>
    <row r="22" spans="1:22" s="19" customFormat="1" ht="32.25" customHeight="1" x14ac:dyDescent="0.25">
      <c r="A22" s="167"/>
      <c r="B22" s="151"/>
      <c r="C22" s="255"/>
      <c r="D22" s="268" t="s">
        <v>17</v>
      </c>
      <c r="E22" s="246"/>
      <c r="F22" s="246"/>
      <c r="G22" s="246"/>
      <c r="H22" s="246"/>
      <c r="I22" s="269">
        <f>I21/23.5</f>
        <v>32.811489361702129</v>
      </c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</row>
    <row r="23" spans="1:22" s="19" customFormat="1" ht="32.25" customHeight="1" x14ac:dyDescent="0.25">
      <c r="A23" s="151" t="s">
        <v>112</v>
      </c>
      <c r="B23" s="151">
        <v>555</v>
      </c>
      <c r="C23" s="151" t="s">
        <v>113</v>
      </c>
      <c r="D23" s="255" t="s">
        <v>129</v>
      </c>
      <c r="E23" s="151">
        <v>50</v>
      </c>
      <c r="F23" s="150">
        <v>2.93</v>
      </c>
      <c r="G23" s="150">
        <v>5.9</v>
      </c>
      <c r="H23" s="150">
        <v>25.8</v>
      </c>
      <c r="I23" s="165">
        <v>278</v>
      </c>
      <c r="J23" s="150">
        <v>0.05</v>
      </c>
      <c r="K23" s="150">
        <v>0</v>
      </c>
      <c r="L23" s="150">
        <v>0</v>
      </c>
      <c r="M23" s="150">
        <v>45.6</v>
      </c>
      <c r="N23" s="150">
        <v>0</v>
      </c>
      <c r="O23" s="150">
        <v>8.86</v>
      </c>
      <c r="P23" s="150">
        <v>33.5</v>
      </c>
      <c r="Q23" s="150">
        <v>2.4900000000000002</v>
      </c>
      <c r="R23" s="150">
        <v>0.34</v>
      </c>
      <c r="S23" s="150">
        <v>0</v>
      </c>
      <c r="T23" s="150">
        <v>0</v>
      </c>
      <c r="U23" s="150">
        <v>0</v>
      </c>
      <c r="V23" s="150">
        <v>0</v>
      </c>
    </row>
    <row r="24" spans="1:22" s="19" customFormat="1" ht="32.25" customHeight="1" x14ac:dyDescent="0.25">
      <c r="A24" s="151"/>
      <c r="B24" s="139">
        <v>114</v>
      </c>
      <c r="C24" s="139" t="s">
        <v>38</v>
      </c>
      <c r="D24" s="200" t="s">
        <v>139</v>
      </c>
      <c r="E24" s="162">
        <v>200</v>
      </c>
      <c r="F24" s="140">
        <v>0</v>
      </c>
      <c r="G24" s="140">
        <v>0</v>
      </c>
      <c r="H24" s="140">
        <v>7.27</v>
      </c>
      <c r="I24" s="140">
        <v>28.73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0.26</v>
      </c>
      <c r="P24" s="140">
        <v>0.03</v>
      </c>
      <c r="Q24" s="140">
        <v>0.03</v>
      </c>
      <c r="R24" s="140">
        <v>0.02</v>
      </c>
      <c r="S24" s="140">
        <v>0.28999999999999998</v>
      </c>
      <c r="T24" s="140">
        <v>0</v>
      </c>
      <c r="U24" s="140">
        <v>0</v>
      </c>
      <c r="V24" s="140">
        <v>0</v>
      </c>
    </row>
    <row r="25" spans="1:22" s="19" customFormat="1" ht="32.25" customHeight="1" x14ac:dyDescent="0.25">
      <c r="A25" s="167"/>
      <c r="B25" s="151">
        <v>21</v>
      </c>
      <c r="C25" s="151" t="s">
        <v>15</v>
      </c>
      <c r="D25" s="255" t="s">
        <v>115</v>
      </c>
      <c r="E25" s="151">
        <v>200</v>
      </c>
      <c r="F25" s="150">
        <v>2.02</v>
      </c>
      <c r="G25" s="150">
        <v>0.83</v>
      </c>
      <c r="H25" s="150">
        <v>34.869999999999997</v>
      </c>
      <c r="I25" s="150">
        <v>114.62</v>
      </c>
      <c r="J25" s="150">
        <v>0</v>
      </c>
      <c r="K25" s="150">
        <v>0</v>
      </c>
      <c r="L25" s="150">
        <v>20.51</v>
      </c>
      <c r="M25" s="150">
        <v>0</v>
      </c>
      <c r="N25" s="150">
        <v>0</v>
      </c>
      <c r="O25" s="150">
        <v>53.8</v>
      </c>
      <c r="P25" s="150">
        <v>0</v>
      </c>
      <c r="Q25" s="150">
        <v>28.28</v>
      </c>
      <c r="R25" s="150">
        <v>2.2799999999999998</v>
      </c>
      <c r="S25" s="150">
        <v>0</v>
      </c>
      <c r="T25" s="150">
        <v>0</v>
      </c>
      <c r="U25" s="150">
        <v>0</v>
      </c>
      <c r="V25" s="150">
        <v>0</v>
      </c>
    </row>
    <row r="26" spans="1:22" s="19" customFormat="1" ht="32.25" customHeight="1" x14ac:dyDescent="0.25">
      <c r="A26" s="167"/>
      <c r="B26" s="151"/>
      <c r="C26" s="151"/>
      <c r="D26" s="268" t="s">
        <v>16</v>
      </c>
      <c r="E26" s="246">
        <f>SUM(E23:E25)</f>
        <v>450</v>
      </c>
      <c r="F26" s="270">
        <f>F23+F25</f>
        <v>4.95</v>
      </c>
      <c r="G26" s="270">
        <f t="shared" ref="G26:V26" si="2">G23+G25</f>
        <v>6.73</v>
      </c>
      <c r="H26" s="270">
        <f t="shared" si="2"/>
        <v>60.67</v>
      </c>
      <c r="I26" s="271">
        <f>I23+I25+I24</f>
        <v>421.35</v>
      </c>
      <c r="J26" s="150">
        <f t="shared" si="2"/>
        <v>0.05</v>
      </c>
      <c r="K26" s="150">
        <f t="shared" si="2"/>
        <v>0</v>
      </c>
      <c r="L26" s="150">
        <f t="shared" si="2"/>
        <v>20.51</v>
      </c>
      <c r="M26" s="150">
        <f t="shared" si="2"/>
        <v>45.6</v>
      </c>
      <c r="N26" s="150">
        <f t="shared" si="2"/>
        <v>0</v>
      </c>
      <c r="O26" s="150">
        <f t="shared" si="2"/>
        <v>62.66</v>
      </c>
      <c r="P26" s="150">
        <f t="shared" si="2"/>
        <v>33.5</v>
      </c>
      <c r="Q26" s="150">
        <f t="shared" si="2"/>
        <v>30.770000000000003</v>
      </c>
      <c r="R26" s="150">
        <f t="shared" si="2"/>
        <v>2.6199999999999997</v>
      </c>
      <c r="S26" s="150">
        <f t="shared" si="2"/>
        <v>0</v>
      </c>
      <c r="T26" s="150">
        <f t="shared" si="2"/>
        <v>0</v>
      </c>
      <c r="U26" s="150">
        <f t="shared" si="2"/>
        <v>0</v>
      </c>
      <c r="V26" s="150">
        <f t="shared" si="2"/>
        <v>0</v>
      </c>
    </row>
    <row r="27" spans="1:22" s="19" customFormat="1" ht="32.25" customHeight="1" x14ac:dyDescent="0.25">
      <c r="A27" s="167"/>
      <c r="B27" s="167"/>
      <c r="C27" s="167"/>
      <c r="D27" s="268" t="s">
        <v>17</v>
      </c>
      <c r="E27" s="167"/>
      <c r="F27" s="151"/>
      <c r="G27" s="151"/>
      <c r="H27" s="151"/>
      <c r="I27" s="166">
        <f>I26*100/2350</f>
        <v>17.929787234042553</v>
      </c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2" s="19" customFormat="1" ht="32.25" customHeight="1" x14ac:dyDescent="0.25">
      <c r="A28" s="151" t="s">
        <v>116</v>
      </c>
      <c r="B28" s="151">
        <v>80</v>
      </c>
      <c r="C28" s="151" t="s">
        <v>6</v>
      </c>
      <c r="D28" s="255" t="s">
        <v>65</v>
      </c>
      <c r="E28" s="151">
        <v>90</v>
      </c>
      <c r="F28" s="149">
        <v>14.85</v>
      </c>
      <c r="G28" s="149">
        <v>13.32</v>
      </c>
      <c r="H28" s="149">
        <v>5.94</v>
      </c>
      <c r="I28" s="149">
        <v>202.68</v>
      </c>
      <c r="J28" s="149">
        <v>0.06</v>
      </c>
      <c r="K28" s="149">
        <v>0.1</v>
      </c>
      <c r="L28" s="149">
        <v>3.38</v>
      </c>
      <c r="M28" s="149">
        <v>19.5</v>
      </c>
      <c r="N28" s="149">
        <v>0</v>
      </c>
      <c r="O28" s="149">
        <v>20.58</v>
      </c>
      <c r="P28" s="149">
        <v>74.39</v>
      </c>
      <c r="Q28" s="149">
        <v>22.98</v>
      </c>
      <c r="R28" s="149">
        <v>0.95</v>
      </c>
      <c r="S28" s="149">
        <v>204</v>
      </c>
      <c r="T28" s="149">
        <v>0</v>
      </c>
      <c r="U28" s="149">
        <v>0</v>
      </c>
      <c r="V28" s="149">
        <v>0.09</v>
      </c>
    </row>
    <row r="29" spans="1:22" s="19" customFormat="1" ht="32.25" customHeight="1" x14ac:dyDescent="0.25">
      <c r="A29" s="151"/>
      <c r="B29" s="151">
        <v>55</v>
      </c>
      <c r="C29" s="151" t="s">
        <v>52</v>
      </c>
      <c r="D29" s="195" t="s">
        <v>132</v>
      </c>
      <c r="E29" s="151">
        <v>150</v>
      </c>
      <c r="F29" s="149">
        <v>3.6</v>
      </c>
      <c r="G29" s="149">
        <v>4.95</v>
      </c>
      <c r="H29" s="149">
        <v>24.6</v>
      </c>
      <c r="I29" s="149">
        <v>156.6</v>
      </c>
      <c r="J29" s="149">
        <v>0.03</v>
      </c>
      <c r="K29" s="149">
        <v>0.03</v>
      </c>
      <c r="L29" s="149">
        <v>0</v>
      </c>
      <c r="M29" s="149">
        <v>0</v>
      </c>
      <c r="N29" s="149">
        <v>0</v>
      </c>
      <c r="O29" s="149">
        <v>19.16</v>
      </c>
      <c r="P29" s="149">
        <v>158.46</v>
      </c>
      <c r="Q29" s="149">
        <v>19.62</v>
      </c>
      <c r="R29" s="149">
        <v>0.87</v>
      </c>
      <c r="S29" s="149">
        <v>86.82</v>
      </c>
      <c r="T29" s="149">
        <v>0</v>
      </c>
      <c r="U29" s="149">
        <v>2.4E-2</v>
      </c>
      <c r="V29" s="149">
        <v>0.03</v>
      </c>
    </row>
    <row r="30" spans="1:22" s="19" customFormat="1" ht="32.25" customHeight="1" x14ac:dyDescent="0.25">
      <c r="A30" s="151"/>
      <c r="B30" s="151"/>
      <c r="C30" s="151" t="s">
        <v>117</v>
      </c>
      <c r="D30" s="195" t="s">
        <v>118</v>
      </c>
      <c r="E30" s="151">
        <v>200</v>
      </c>
      <c r="F30" s="149">
        <v>5.6</v>
      </c>
      <c r="G30" s="149">
        <v>5</v>
      </c>
      <c r="H30" s="149">
        <v>22</v>
      </c>
      <c r="I30" s="149">
        <v>156</v>
      </c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50"/>
    </row>
    <row r="31" spans="1:22" s="19" customFormat="1" ht="32.25" customHeight="1" x14ac:dyDescent="0.25">
      <c r="A31" s="167"/>
      <c r="B31" s="151">
        <v>518</v>
      </c>
      <c r="C31" s="151" t="s">
        <v>14</v>
      </c>
      <c r="D31" s="255" t="s">
        <v>121</v>
      </c>
      <c r="E31" s="151">
        <v>200</v>
      </c>
      <c r="F31" s="150">
        <v>0.51</v>
      </c>
      <c r="G31" s="150">
        <v>0</v>
      </c>
      <c r="H31" s="150">
        <v>33</v>
      </c>
      <c r="I31" s="165">
        <v>125</v>
      </c>
      <c r="J31" s="150">
        <v>0.04</v>
      </c>
      <c r="K31" s="150">
        <v>0</v>
      </c>
      <c r="L31" s="150">
        <v>4</v>
      </c>
      <c r="M31" s="150">
        <v>0</v>
      </c>
      <c r="N31" s="150">
        <v>0</v>
      </c>
      <c r="O31" s="150">
        <v>10.4</v>
      </c>
      <c r="P31" s="150">
        <v>30</v>
      </c>
      <c r="Q31" s="150">
        <v>24</v>
      </c>
      <c r="R31" s="150">
        <v>0.2</v>
      </c>
      <c r="S31" s="150">
        <v>0</v>
      </c>
      <c r="T31" s="150">
        <v>0</v>
      </c>
      <c r="U31" s="150">
        <v>0</v>
      </c>
      <c r="V31" s="150">
        <v>0</v>
      </c>
    </row>
    <row r="32" spans="1:22" s="19" customFormat="1" ht="32.25" customHeight="1" x14ac:dyDescent="0.25">
      <c r="A32" s="167"/>
      <c r="B32" s="151"/>
      <c r="C32" s="151"/>
      <c r="D32" s="268" t="s">
        <v>16</v>
      </c>
      <c r="E32" s="246">
        <f>SUM(E28:E31)</f>
        <v>640</v>
      </c>
      <c r="F32" s="246">
        <f t="shared" ref="F32:V32" si="3">SUM(F28:F31)</f>
        <v>24.56</v>
      </c>
      <c r="G32" s="246">
        <f t="shared" si="3"/>
        <v>23.27</v>
      </c>
      <c r="H32" s="246">
        <f t="shared" si="3"/>
        <v>85.54</v>
      </c>
      <c r="I32" s="246">
        <f t="shared" si="3"/>
        <v>640.28</v>
      </c>
      <c r="J32" s="246">
        <f t="shared" si="3"/>
        <v>0.13</v>
      </c>
      <c r="K32" s="246">
        <f t="shared" si="3"/>
        <v>0.13</v>
      </c>
      <c r="L32" s="246">
        <f t="shared" si="3"/>
        <v>7.38</v>
      </c>
      <c r="M32" s="246">
        <f t="shared" si="3"/>
        <v>19.5</v>
      </c>
      <c r="N32" s="246">
        <f t="shared" si="3"/>
        <v>0</v>
      </c>
      <c r="O32" s="246">
        <f t="shared" si="3"/>
        <v>50.139999999999993</v>
      </c>
      <c r="P32" s="246">
        <f t="shared" si="3"/>
        <v>262.85000000000002</v>
      </c>
      <c r="Q32" s="246">
        <f t="shared" si="3"/>
        <v>66.599999999999994</v>
      </c>
      <c r="R32" s="246">
        <f t="shared" si="3"/>
        <v>2.02</v>
      </c>
      <c r="S32" s="246">
        <f t="shared" si="3"/>
        <v>290.82</v>
      </c>
      <c r="T32" s="246">
        <f t="shared" si="3"/>
        <v>0</v>
      </c>
      <c r="U32" s="246">
        <f t="shared" si="3"/>
        <v>2.4E-2</v>
      </c>
      <c r="V32" s="246">
        <f t="shared" si="3"/>
        <v>0.12</v>
      </c>
    </row>
    <row r="33" spans="1:22" s="19" customFormat="1" ht="32.25" customHeight="1" x14ac:dyDescent="0.25">
      <c r="A33" s="167"/>
      <c r="B33" s="167"/>
      <c r="C33" s="167"/>
      <c r="D33" s="268" t="s">
        <v>17</v>
      </c>
      <c r="E33" s="167">
        <v>0</v>
      </c>
      <c r="F33" s="151"/>
      <c r="G33" s="151"/>
      <c r="H33" s="151"/>
      <c r="I33" s="166">
        <f>I32*100/2350</f>
        <v>27.245957446808511</v>
      </c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</row>
    <row r="34" spans="1:22" s="19" customFormat="1" ht="32.25" customHeight="1" x14ac:dyDescent="0.25">
      <c r="A34" s="272"/>
      <c r="B34" s="272"/>
      <c r="E34" s="19">
        <f>E32+E26+E21+E12</f>
        <v>2520</v>
      </c>
      <c r="I34" s="273">
        <f>I33+I27+I22+I13</f>
        <v>108.20255319148936</v>
      </c>
    </row>
    <row r="35" spans="1:22" ht="42" customHeight="1" x14ac:dyDescent="0.35">
      <c r="A35" s="72"/>
      <c r="B35" s="72"/>
      <c r="C35" s="62"/>
      <c r="D35" s="58" t="s">
        <v>135</v>
      </c>
      <c r="E35" s="62"/>
      <c r="F35" s="62"/>
      <c r="G35" s="62"/>
      <c r="H35" s="62"/>
      <c r="I35" s="62"/>
    </row>
    <row r="36" spans="1:22" ht="42" customHeight="1" x14ac:dyDescent="0.35">
      <c r="A36" s="72"/>
      <c r="B36" s="72"/>
      <c r="C36" s="62"/>
      <c r="D36" s="58"/>
      <c r="E36" s="62"/>
      <c r="F36" s="62"/>
      <c r="G36" s="62"/>
      <c r="H36" s="62"/>
      <c r="I36" s="62"/>
    </row>
    <row r="37" spans="1:22" ht="42" customHeight="1" x14ac:dyDescent="0.35">
      <c r="A37" s="72"/>
      <c r="B37" s="72"/>
      <c r="C37" s="62"/>
      <c r="D37" s="58" t="s">
        <v>136</v>
      </c>
      <c r="E37" s="62"/>
      <c r="F37" s="62"/>
      <c r="G37" s="62"/>
      <c r="H37" s="62"/>
      <c r="I37" s="62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V38"/>
  <sheetViews>
    <sheetView view="pageBreakPreview" zoomScale="60" zoomScaleNormal="80" workbookViewId="0">
      <selection activeCell="G32" sqref="G32"/>
    </sheetView>
  </sheetViews>
  <sheetFormatPr defaultRowHeight="18" x14ac:dyDescent="0.25"/>
  <cols>
    <col min="1" max="2" width="13.28515625" style="9" customWidth="1"/>
    <col min="3" max="3" width="13.28515625" style="1" customWidth="1"/>
    <col min="4" max="4" width="56" style="1" customWidth="1"/>
    <col min="5" max="8" width="15.85546875" style="1" customWidth="1"/>
    <col min="9" max="9" width="15.85546875" style="106" customWidth="1"/>
    <col min="10" max="10" width="9.140625" style="2" customWidth="1"/>
    <col min="11" max="12" width="9.28515625" style="2" bestFit="1" customWidth="1"/>
    <col min="13" max="13" width="10.140625" style="2" bestFit="1" customWidth="1"/>
    <col min="14" max="14" width="9.140625" style="2" customWidth="1"/>
    <col min="15" max="18" width="9.28515625" style="2" bestFit="1" customWidth="1"/>
    <col min="19" max="19" width="10.140625" style="2" bestFit="1" customWidth="1"/>
    <col min="20" max="21" width="9.140625" style="2" customWidth="1"/>
    <col min="22" max="22" width="9.28515625" style="2" bestFit="1" customWidth="1"/>
    <col min="23" max="16384" width="9.140625" style="1"/>
  </cols>
  <sheetData>
    <row r="2" spans="1:22" ht="33" x14ac:dyDescent="0.45">
      <c r="A2" s="7"/>
      <c r="B2" s="7"/>
      <c r="C2" s="8"/>
      <c r="D2" s="11" t="s">
        <v>133</v>
      </c>
      <c r="E2" s="17" t="s">
        <v>34</v>
      </c>
      <c r="F2" s="17">
        <v>8</v>
      </c>
      <c r="I2" s="130" t="s">
        <v>145</v>
      </c>
      <c r="J2" s="141"/>
    </row>
    <row r="4" spans="1:22" s="2" customFormat="1" ht="33.75" customHeight="1" x14ac:dyDescent="0.25">
      <c r="A4" s="289" t="s">
        <v>0</v>
      </c>
      <c r="B4" s="291" t="s">
        <v>134</v>
      </c>
      <c r="C4" s="289" t="s">
        <v>35</v>
      </c>
      <c r="D4" s="291" t="s">
        <v>33</v>
      </c>
      <c r="E4" s="291" t="s">
        <v>22</v>
      </c>
      <c r="F4" s="294" t="s">
        <v>18</v>
      </c>
      <c r="G4" s="295"/>
      <c r="H4" s="296"/>
      <c r="I4" s="44" t="s">
        <v>19</v>
      </c>
      <c r="J4" s="277" t="s">
        <v>20</v>
      </c>
      <c r="K4" s="277"/>
      <c r="L4" s="278"/>
      <c r="M4" s="278"/>
      <c r="N4" s="278"/>
      <c r="O4" s="277" t="s">
        <v>21</v>
      </c>
      <c r="P4" s="277"/>
      <c r="Q4" s="277"/>
      <c r="R4" s="277"/>
      <c r="S4" s="277"/>
      <c r="T4" s="277"/>
      <c r="U4" s="277"/>
      <c r="V4" s="277"/>
    </row>
    <row r="5" spans="1:22" s="2" customFormat="1" ht="33" customHeight="1" x14ac:dyDescent="0.25">
      <c r="A5" s="290"/>
      <c r="B5" s="302"/>
      <c r="C5" s="290"/>
      <c r="D5" s="302"/>
      <c r="E5" s="302"/>
      <c r="F5" s="10" t="s">
        <v>23</v>
      </c>
      <c r="G5" s="10" t="s">
        <v>24</v>
      </c>
      <c r="H5" s="10" t="s">
        <v>25</v>
      </c>
      <c r="I5" s="44" t="s">
        <v>26</v>
      </c>
      <c r="J5" s="142" t="s">
        <v>27</v>
      </c>
      <c r="K5" s="142" t="s">
        <v>72</v>
      </c>
      <c r="L5" s="142" t="s">
        <v>28</v>
      </c>
      <c r="M5" s="142" t="s">
        <v>73</v>
      </c>
      <c r="N5" s="142" t="s">
        <v>74</v>
      </c>
      <c r="O5" s="142" t="s">
        <v>29</v>
      </c>
      <c r="P5" s="142" t="s">
        <v>30</v>
      </c>
      <c r="Q5" s="142" t="s">
        <v>31</v>
      </c>
      <c r="R5" s="142" t="s">
        <v>32</v>
      </c>
      <c r="S5" s="142" t="s">
        <v>75</v>
      </c>
      <c r="T5" s="142" t="s">
        <v>76</v>
      </c>
      <c r="U5" s="142" t="s">
        <v>77</v>
      </c>
      <c r="V5" s="142" t="s">
        <v>78</v>
      </c>
    </row>
    <row r="6" spans="1:22" s="78" customFormat="1" ht="36" customHeight="1" x14ac:dyDescent="0.3">
      <c r="A6" s="137" t="s">
        <v>2</v>
      </c>
      <c r="B6" s="79">
        <v>1</v>
      </c>
      <c r="C6" s="79" t="s">
        <v>15</v>
      </c>
      <c r="D6" s="112" t="s">
        <v>8</v>
      </c>
      <c r="E6" s="79">
        <v>15</v>
      </c>
      <c r="F6" s="83">
        <v>3.48</v>
      </c>
      <c r="G6" s="83">
        <v>4.43</v>
      </c>
      <c r="H6" s="83">
        <v>0</v>
      </c>
      <c r="I6" s="111">
        <v>54.6</v>
      </c>
      <c r="J6" s="116">
        <v>0.01</v>
      </c>
      <c r="K6" s="116">
        <v>0.05</v>
      </c>
      <c r="L6" s="116">
        <v>0.1</v>
      </c>
      <c r="M6" s="116">
        <v>40</v>
      </c>
      <c r="N6" s="116">
        <v>0.14000000000000001</v>
      </c>
      <c r="O6" s="116">
        <v>132</v>
      </c>
      <c r="P6" s="116">
        <v>75</v>
      </c>
      <c r="Q6" s="116">
        <v>5.25</v>
      </c>
      <c r="R6" s="116">
        <v>0.15</v>
      </c>
      <c r="S6" s="116">
        <v>13.2</v>
      </c>
      <c r="T6" s="116">
        <v>0</v>
      </c>
      <c r="U6" s="116">
        <v>0</v>
      </c>
      <c r="V6" s="116">
        <v>0</v>
      </c>
    </row>
    <row r="7" spans="1:22" s="78" customFormat="1" ht="36" customHeight="1" x14ac:dyDescent="0.3">
      <c r="A7" s="137"/>
      <c r="B7" s="79">
        <v>24</v>
      </c>
      <c r="C7" s="79" t="s">
        <v>4</v>
      </c>
      <c r="D7" s="112" t="s">
        <v>70</v>
      </c>
      <c r="E7" s="79">
        <v>150</v>
      </c>
      <c r="F7" s="83">
        <v>0.6</v>
      </c>
      <c r="G7" s="83">
        <v>0.6</v>
      </c>
      <c r="H7" s="83">
        <v>14.7</v>
      </c>
      <c r="I7" s="111">
        <v>70.5</v>
      </c>
      <c r="J7" s="140">
        <v>0.05</v>
      </c>
      <c r="K7" s="140">
        <v>0.03</v>
      </c>
      <c r="L7" s="140">
        <v>15</v>
      </c>
      <c r="M7" s="140">
        <v>0</v>
      </c>
      <c r="N7" s="140">
        <v>0</v>
      </c>
      <c r="O7" s="140">
        <v>24</v>
      </c>
      <c r="P7" s="140">
        <v>16.5</v>
      </c>
      <c r="Q7" s="140">
        <v>13.5</v>
      </c>
      <c r="R7" s="140">
        <v>3.3</v>
      </c>
      <c r="S7" s="140">
        <v>417</v>
      </c>
      <c r="T7" s="140">
        <v>3.0000000000000001E-3</v>
      </c>
      <c r="U7" s="140">
        <v>4.4999999999999999E-4</v>
      </c>
      <c r="V7" s="140">
        <v>0.01</v>
      </c>
    </row>
    <row r="8" spans="1:22" s="82" customFormat="1" ht="36" customHeight="1" x14ac:dyDescent="0.3">
      <c r="A8" s="138"/>
      <c r="B8" s="79">
        <v>56</v>
      </c>
      <c r="C8" s="79" t="s">
        <v>51</v>
      </c>
      <c r="D8" s="63" t="s">
        <v>149</v>
      </c>
      <c r="E8" s="38">
        <v>205</v>
      </c>
      <c r="F8" s="83">
        <v>6.32</v>
      </c>
      <c r="G8" s="83">
        <v>7.15</v>
      </c>
      <c r="H8" s="83">
        <v>31.68</v>
      </c>
      <c r="I8" s="83">
        <v>216.02</v>
      </c>
      <c r="J8" s="116">
        <v>0.06</v>
      </c>
      <c r="K8" s="116">
        <v>0.22</v>
      </c>
      <c r="L8" s="116">
        <v>0.88</v>
      </c>
      <c r="M8" s="116">
        <v>30</v>
      </c>
      <c r="N8" s="116">
        <v>0.15</v>
      </c>
      <c r="O8" s="116">
        <v>184.17</v>
      </c>
      <c r="P8" s="116">
        <v>167.37</v>
      </c>
      <c r="Q8" s="116">
        <v>31.68</v>
      </c>
      <c r="R8" s="116">
        <v>0.41</v>
      </c>
      <c r="S8" s="116">
        <v>228.17</v>
      </c>
      <c r="T8" s="116">
        <v>1.4E-2</v>
      </c>
      <c r="U8" s="116">
        <v>6.0000000000000001E-3</v>
      </c>
      <c r="V8" s="116">
        <v>0.04</v>
      </c>
    </row>
    <row r="9" spans="1:22" s="82" customFormat="1" ht="36" customHeight="1" x14ac:dyDescent="0.3">
      <c r="A9" s="79"/>
      <c r="B9" s="79">
        <v>102</v>
      </c>
      <c r="C9" s="80" t="s">
        <v>14</v>
      </c>
      <c r="D9" s="39" t="s">
        <v>60</v>
      </c>
      <c r="E9" s="38">
        <v>200</v>
      </c>
      <c r="F9" s="83">
        <v>0.83</v>
      </c>
      <c r="G9" s="83">
        <v>0.04</v>
      </c>
      <c r="H9" s="83">
        <v>15.16</v>
      </c>
      <c r="I9" s="111">
        <v>64.22</v>
      </c>
      <c r="J9" s="140">
        <v>0.01</v>
      </c>
      <c r="K9" s="140">
        <v>0.03</v>
      </c>
      <c r="L9" s="140">
        <v>0.27</v>
      </c>
      <c r="M9" s="140">
        <v>60</v>
      </c>
      <c r="N9" s="140">
        <v>0</v>
      </c>
      <c r="O9" s="140">
        <v>24.15</v>
      </c>
      <c r="P9" s="140">
        <v>21.59</v>
      </c>
      <c r="Q9" s="140">
        <v>15.53</v>
      </c>
      <c r="R9" s="140">
        <v>0.49</v>
      </c>
      <c r="S9" s="140">
        <v>242.47</v>
      </c>
      <c r="T9" s="140">
        <v>1E-3</v>
      </c>
      <c r="U9" s="140">
        <v>0</v>
      </c>
      <c r="V9" s="140">
        <v>0.01</v>
      </c>
    </row>
    <row r="10" spans="1:22" s="82" customFormat="1" ht="36" customHeight="1" x14ac:dyDescent="0.3">
      <c r="A10" s="79"/>
      <c r="B10" s="84">
        <v>119</v>
      </c>
      <c r="C10" s="80" t="s">
        <v>10</v>
      </c>
      <c r="D10" s="80" t="s">
        <v>47</v>
      </c>
      <c r="E10" s="79">
        <v>45</v>
      </c>
      <c r="F10" s="83">
        <v>3.42</v>
      </c>
      <c r="G10" s="83">
        <v>0.36</v>
      </c>
      <c r="H10" s="83">
        <v>22.14</v>
      </c>
      <c r="I10" s="83">
        <v>105.75</v>
      </c>
      <c r="J10" s="140">
        <v>0.05</v>
      </c>
      <c r="K10" s="140">
        <v>0.01</v>
      </c>
      <c r="L10" s="140">
        <v>0</v>
      </c>
      <c r="M10" s="140">
        <v>0</v>
      </c>
      <c r="N10" s="140">
        <v>0</v>
      </c>
      <c r="O10" s="140">
        <v>9</v>
      </c>
      <c r="P10" s="140">
        <v>29.25</v>
      </c>
      <c r="Q10" s="140">
        <v>6.3</v>
      </c>
      <c r="R10" s="140">
        <v>0.5</v>
      </c>
      <c r="S10" s="140">
        <v>41.85</v>
      </c>
      <c r="T10" s="140">
        <v>1E-3</v>
      </c>
      <c r="U10" s="140">
        <v>3.0000000000000001E-3</v>
      </c>
      <c r="V10" s="140">
        <v>6.53</v>
      </c>
    </row>
    <row r="11" spans="1:22" s="82" customFormat="1" ht="36" customHeight="1" x14ac:dyDescent="0.3">
      <c r="A11" s="79"/>
      <c r="B11" s="79">
        <v>120</v>
      </c>
      <c r="C11" s="80" t="s">
        <v>11</v>
      </c>
      <c r="D11" s="80" t="s">
        <v>9</v>
      </c>
      <c r="E11" s="79">
        <v>30</v>
      </c>
      <c r="F11" s="83">
        <v>1.98</v>
      </c>
      <c r="G11" s="83">
        <v>0.36</v>
      </c>
      <c r="H11" s="83">
        <v>12.06</v>
      </c>
      <c r="I11" s="97">
        <v>59.4</v>
      </c>
      <c r="J11" s="140">
        <v>0.05</v>
      </c>
      <c r="K11" s="140">
        <v>0.02</v>
      </c>
      <c r="L11" s="140">
        <v>0</v>
      </c>
      <c r="M11" s="140">
        <v>0</v>
      </c>
      <c r="N11" s="140">
        <v>0</v>
      </c>
      <c r="O11" s="140">
        <v>8.6999999999999993</v>
      </c>
      <c r="P11" s="140">
        <v>45</v>
      </c>
      <c r="Q11" s="140">
        <v>14.1</v>
      </c>
      <c r="R11" s="140">
        <v>1.17</v>
      </c>
      <c r="S11" s="140">
        <v>70.5</v>
      </c>
      <c r="T11" s="140">
        <v>1E-3</v>
      </c>
      <c r="U11" s="140">
        <v>2E-3</v>
      </c>
      <c r="V11" s="140">
        <v>0.01</v>
      </c>
    </row>
    <row r="12" spans="1:22" s="82" customFormat="1" ht="36" customHeight="1" x14ac:dyDescent="0.3">
      <c r="A12" s="79"/>
      <c r="B12" s="79"/>
      <c r="C12" s="80"/>
      <c r="D12" s="85" t="s">
        <v>16</v>
      </c>
      <c r="E12" s="86">
        <f>SUM(E6:E11)</f>
        <v>645</v>
      </c>
      <c r="F12" s="86">
        <f t="shared" ref="F12:V12" si="0">SUM(F6:F11)</f>
        <v>16.63</v>
      </c>
      <c r="G12" s="86">
        <f t="shared" si="0"/>
        <v>12.939999999999998</v>
      </c>
      <c r="H12" s="86">
        <f t="shared" si="0"/>
        <v>95.74</v>
      </c>
      <c r="I12" s="86">
        <f t="shared" si="0"/>
        <v>570.49</v>
      </c>
      <c r="J12" s="143">
        <f t="shared" si="0"/>
        <v>0.22999999999999998</v>
      </c>
      <c r="K12" s="143">
        <f t="shared" si="0"/>
        <v>0.36</v>
      </c>
      <c r="L12" s="143">
        <f t="shared" si="0"/>
        <v>16.25</v>
      </c>
      <c r="M12" s="143">
        <f t="shared" si="0"/>
        <v>130</v>
      </c>
      <c r="N12" s="143">
        <f t="shared" si="0"/>
        <v>0.29000000000000004</v>
      </c>
      <c r="O12" s="143">
        <f t="shared" si="0"/>
        <v>382.01999999999992</v>
      </c>
      <c r="P12" s="143">
        <f t="shared" si="0"/>
        <v>354.71</v>
      </c>
      <c r="Q12" s="143">
        <f t="shared" si="0"/>
        <v>86.359999999999985</v>
      </c>
      <c r="R12" s="143">
        <f t="shared" si="0"/>
        <v>6.02</v>
      </c>
      <c r="S12" s="143">
        <f t="shared" si="0"/>
        <v>1013.19</v>
      </c>
      <c r="T12" s="143">
        <f t="shared" si="0"/>
        <v>2.0000000000000004E-2</v>
      </c>
      <c r="U12" s="143">
        <f t="shared" si="0"/>
        <v>1.145E-2</v>
      </c>
      <c r="V12" s="143">
        <f t="shared" si="0"/>
        <v>6.6</v>
      </c>
    </row>
    <row r="13" spans="1:22" s="82" customFormat="1" ht="36" customHeight="1" x14ac:dyDescent="0.3">
      <c r="A13" s="79"/>
      <c r="B13" s="79"/>
      <c r="C13" s="80"/>
      <c r="D13" s="85" t="s">
        <v>17</v>
      </c>
      <c r="E13" s="79"/>
      <c r="F13" s="79"/>
      <c r="G13" s="79"/>
      <c r="H13" s="79"/>
      <c r="I13" s="98">
        <f>I12/23.5</f>
        <v>24.276170212765958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</row>
    <row r="14" spans="1:22" s="78" customFormat="1" ht="36" customHeight="1" x14ac:dyDescent="0.3">
      <c r="A14" s="74" t="s">
        <v>3</v>
      </c>
      <c r="B14" s="75">
        <v>28</v>
      </c>
      <c r="C14" s="76" t="s">
        <v>15</v>
      </c>
      <c r="D14" s="41" t="s">
        <v>87</v>
      </c>
      <c r="E14" s="65">
        <v>60</v>
      </c>
      <c r="F14" s="77">
        <v>0.48</v>
      </c>
      <c r="G14" s="77">
        <v>0.6</v>
      </c>
      <c r="H14" s="77">
        <v>1.56</v>
      </c>
      <c r="I14" s="77">
        <v>8.4</v>
      </c>
      <c r="J14" s="129">
        <v>0.02</v>
      </c>
      <c r="K14" s="129">
        <v>0.02</v>
      </c>
      <c r="L14" s="129">
        <v>6</v>
      </c>
      <c r="M14" s="129">
        <v>10</v>
      </c>
      <c r="N14" s="129">
        <v>0</v>
      </c>
      <c r="O14" s="129">
        <v>13.8</v>
      </c>
      <c r="P14" s="129">
        <v>25.2</v>
      </c>
      <c r="Q14" s="129">
        <v>8.4</v>
      </c>
      <c r="R14" s="129">
        <v>0.36</v>
      </c>
      <c r="S14" s="129">
        <v>117.6</v>
      </c>
      <c r="T14" s="129">
        <v>0</v>
      </c>
      <c r="U14" s="129">
        <v>0</v>
      </c>
      <c r="V14" s="129">
        <v>0</v>
      </c>
    </row>
    <row r="15" spans="1:22" s="78" customFormat="1" ht="30" customHeight="1" x14ac:dyDescent="0.3">
      <c r="A15" s="74"/>
      <c r="B15" s="75">
        <v>34</v>
      </c>
      <c r="C15" s="76" t="s">
        <v>5</v>
      </c>
      <c r="D15" s="41" t="s">
        <v>56</v>
      </c>
      <c r="E15" s="42">
        <v>200</v>
      </c>
      <c r="F15" s="77">
        <v>9.19</v>
      </c>
      <c r="G15" s="77">
        <v>5.64</v>
      </c>
      <c r="H15" s="77">
        <v>13.63</v>
      </c>
      <c r="I15" s="95">
        <v>141.18</v>
      </c>
      <c r="J15" s="129">
        <v>0.16</v>
      </c>
      <c r="K15" s="129">
        <v>0.08</v>
      </c>
      <c r="L15" s="129">
        <v>2.73</v>
      </c>
      <c r="M15" s="129">
        <v>110</v>
      </c>
      <c r="N15" s="129">
        <v>0</v>
      </c>
      <c r="O15" s="129">
        <v>24.39</v>
      </c>
      <c r="P15" s="129">
        <v>101</v>
      </c>
      <c r="Q15" s="129">
        <v>29.04</v>
      </c>
      <c r="R15" s="129">
        <v>2.08</v>
      </c>
      <c r="S15" s="129">
        <v>339.52</v>
      </c>
      <c r="T15" s="129">
        <v>4.0000000000000001E-3</v>
      </c>
      <c r="U15" s="129">
        <v>2E-3</v>
      </c>
      <c r="V15" s="129">
        <v>0.03</v>
      </c>
    </row>
    <row r="16" spans="1:22" s="78" customFormat="1" ht="30" customHeight="1" x14ac:dyDescent="0.3">
      <c r="A16" s="88"/>
      <c r="B16" s="79">
        <v>152</v>
      </c>
      <c r="C16" s="80" t="s">
        <v>6</v>
      </c>
      <c r="D16" s="39" t="s">
        <v>58</v>
      </c>
      <c r="E16" s="38">
        <v>90</v>
      </c>
      <c r="F16" s="40">
        <v>17.25</v>
      </c>
      <c r="G16" s="40">
        <v>14.98</v>
      </c>
      <c r="H16" s="40">
        <v>7.87</v>
      </c>
      <c r="I16" s="45">
        <v>235.78</v>
      </c>
      <c r="J16" s="129">
        <v>7.0000000000000007E-2</v>
      </c>
      <c r="K16" s="129">
        <v>0.12</v>
      </c>
      <c r="L16" s="129">
        <v>0.81</v>
      </c>
      <c r="M16" s="129">
        <v>10</v>
      </c>
      <c r="N16" s="129">
        <v>0.02</v>
      </c>
      <c r="O16" s="129">
        <v>24.88</v>
      </c>
      <c r="P16" s="129">
        <v>155.37</v>
      </c>
      <c r="Q16" s="129">
        <v>19.91</v>
      </c>
      <c r="R16" s="129">
        <v>1.72</v>
      </c>
      <c r="S16" s="129">
        <v>234.74</v>
      </c>
      <c r="T16" s="129">
        <v>6.0000000000000001E-3</v>
      </c>
      <c r="U16" s="129">
        <v>1E-3</v>
      </c>
      <c r="V16" s="129">
        <v>0.08</v>
      </c>
    </row>
    <row r="17" spans="1:22" s="78" customFormat="1" ht="30" customHeight="1" x14ac:dyDescent="0.3">
      <c r="A17" s="88"/>
      <c r="B17" s="74">
        <v>54</v>
      </c>
      <c r="C17" s="87" t="s">
        <v>52</v>
      </c>
      <c r="D17" s="87" t="s">
        <v>36</v>
      </c>
      <c r="E17" s="74">
        <v>150</v>
      </c>
      <c r="F17" s="83">
        <v>7.26</v>
      </c>
      <c r="G17" s="83">
        <v>4.96</v>
      </c>
      <c r="H17" s="83">
        <v>31.76</v>
      </c>
      <c r="I17" s="97">
        <v>198.84</v>
      </c>
      <c r="J17" s="140">
        <v>0.19</v>
      </c>
      <c r="K17" s="140">
        <v>0.1</v>
      </c>
      <c r="L17" s="140">
        <v>0</v>
      </c>
      <c r="M17" s="140">
        <v>10</v>
      </c>
      <c r="N17" s="140">
        <v>0.06</v>
      </c>
      <c r="O17" s="140">
        <v>13.09</v>
      </c>
      <c r="P17" s="140">
        <v>159.71</v>
      </c>
      <c r="Q17" s="140">
        <v>106.22</v>
      </c>
      <c r="R17" s="140">
        <v>3.57</v>
      </c>
      <c r="S17" s="140">
        <v>193.67</v>
      </c>
      <c r="T17" s="140">
        <v>2E-3</v>
      </c>
      <c r="U17" s="140">
        <v>3.0000000000000001E-3</v>
      </c>
      <c r="V17" s="140">
        <v>0.01</v>
      </c>
    </row>
    <row r="18" spans="1:22" s="78" customFormat="1" ht="30" customHeight="1" x14ac:dyDescent="0.3">
      <c r="A18" s="88"/>
      <c r="B18" s="75">
        <v>107</v>
      </c>
      <c r="C18" s="76" t="s">
        <v>14</v>
      </c>
      <c r="D18" s="41" t="s">
        <v>84</v>
      </c>
      <c r="E18" s="42">
        <v>200</v>
      </c>
      <c r="F18" s="81">
        <v>0.2</v>
      </c>
      <c r="G18" s="81">
        <v>0</v>
      </c>
      <c r="H18" s="81">
        <v>24</v>
      </c>
      <c r="I18" s="96">
        <v>100</v>
      </c>
      <c r="J18" s="116">
        <v>0</v>
      </c>
      <c r="K18" s="116">
        <v>0</v>
      </c>
      <c r="L18" s="116">
        <v>0</v>
      </c>
      <c r="M18" s="116">
        <v>820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</row>
    <row r="19" spans="1:22" s="78" customFormat="1" ht="30" customHeight="1" x14ac:dyDescent="0.3">
      <c r="A19" s="88"/>
      <c r="B19" s="77">
        <v>119</v>
      </c>
      <c r="C19" s="87" t="s">
        <v>10</v>
      </c>
      <c r="D19" s="87" t="s">
        <v>47</v>
      </c>
      <c r="E19" s="34">
        <v>20</v>
      </c>
      <c r="F19" s="81">
        <v>1.52</v>
      </c>
      <c r="G19" s="81">
        <v>0.16</v>
      </c>
      <c r="H19" s="81">
        <v>9.84</v>
      </c>
      <c r="I19" s="96">
        <v>47</v>
      </c>
      <c r="J19" s="116">
        <v>0.02</v>
      </c>
      <c r="K19" s="116">
        <v>0.01</v>
      </c>
      <c r="L19" s="116">
        <v>0</v>
      </c>
      <c r="M19" s="116">
        <v>0</v>
      </c>
      <c r="N19" s="116">
        <v>0</v>
      </c>
      <c r="O19" s="116">
        <v>4</v>
      </c>
      <c r="P19" s="116">
        <v>13</v>
      </c>
      <c r="Q19" s="116">
        <v>2.8</v>
      </c>
      <c r="R19" s="116">
        <v>0.22</v>
      </c>
      <c r="S19" s="116">
        <v>18.600000000000001</v>
      </c>
      <c r="T19" s="116">
        <v>1E-3</v>
      </c>
      <c r="U19" s="116">
        <v>1E-3</v>
      </c>
      <c r="V19" s="116">
        <v>2.9</v>
      </c>
    </row>
    <row r="20" spans="1:22" s="78" customFormat="1" ht="30" customHeight="1" x14ac:dyDescent="0.3">
      <c r="A20" s="89"/>
      <c r="B20" s="74">
        <v>120</v>
      </c>
      <c r="C20" s="87" t="s">
        <v>11</v>
      </c>
      <c r="D20" s="87" t="s">
        <v>39</v>
      </c>
      <c r="E20" s="74">
        <v>20</v>
      </c>
      <c r="F20" s="81">
        <v>1.32</v>
      </c>
      <c r="G20" s="81">
        <v>0.24</v>
      </c>
      <c r="H20" s="81">
        <v>8.0399999999999991</v>
      </c>
      <c r="I20" s="99">
        <v>39.6</v>
      </c>
      <c r="J20" s="140">
        <v>0.03</v>
      </c>
      <c r="K20" s="140">
        <v>0.02</v>
      </c>
      <c r="L20" s="140">
        <v>0</v>
      </c>
      <c r="M20" s="140">
        <v>0</v>
      </c>
      <c r="N20" s="140">
        <v>0</v>
      </c>
      <c r="O20" s="140">
        <v>5.8</v>
      </c>
      <c r="P20" s="140">
        <v>30</v>
      </c>
      <c r="Q20" s="140">
        <v>9.4</v>
      </c>
      <c r="R20" s="140">
        <v>0.78</v>
      </c>
      <c r="S20" s="140">
        <v>47</v>
      </c>
      <c r="T20" s="140">
        <v>1E-3</v>
      </c>
      <c r="U20" s="140">
        <v>1E-3</v>
      </c>
      <c r="V20" s="140">
        <v>0</v>
      </c>
    </row>
    <row r="21" spans="1:22" s="78" customFormat="1" ht="30" customHeight="1" x14ac:dyDescent="0.3">
      <c r="A21" s="89"/>
      <c r="B21" s="89"/>
      <c r="C21" s="90"/>
      <c r="D21" s="85" t="s">
        <v>16</v>
      </c>
      <c r="E21" s="91">
        <f>SUM(E14:E20)</f>
        <v>740</v>
      </c>
      <c r="F21" s="91">
        <f t="shared" ref="F21:V21" si="1">SUM(F14:F20)</f>
        <v>37.220000000000006</v>
      </c>
      <c r="G21" s="91">
        <f t="shared" si="1"/>
        <v>26.58</v>
      </c>
      <c r="H21" s="91">
        <f t="shared" si="1"/>
        <v>96.700000000000017</v>
      </c>
      <c r="I21" s="100">
        <f t="shared" si="1"/>
        <v>770.80000000000007</v>
      </c>
      <c r="J21" s="144">
        <f t="shared" si="1"/>
        <v>0.49</v>
      </c>
      <c r="K21" s="144">
        <f t="shared" si="1"/>
        <v>0.35000000000000003</v>
      </c>
      <c r="L21" s="144">
        <f t="shared" si="1"/>
        <v>9.5400000000000009</v>
      </c>
      <c r="M21" s="144">
        <f t="shared" si="1"/>
        <v>960</v>
      </c>
      <c r="N21" s="144">
        <f t="shared" si="1"/>
        <v>0.08</v>
      </c>
      <c r="O21" s="144">
        <f t="shared" si="1"/>
        <v>85.96</v>
      </c>
      <c r="P21" s="144">
        <f t="shared" si="1"/>
        <v>484.28</v>
      </c>
      <c r="Q21" s="144">
        <f t="shared" si="1"/>
        <v>175.77</v>
      </c>
      <c r="R21" s="144">
        <f t="shared" si="1"/>
        <v>8.73</v>
      </c>
      <c r="S21" s="144">
        <f t="shared" si="1"/>
        <v>951.13</v>
      </c>
      <c r="T21" s="144">
        <f t="shared" si="1"/>
        <v>1.4000000000000002E-2</v>
      </c>
      <c r="U21" s="144">
        <f t="shared" si="1"/>
        <v>8.0000000000000002E-3</v>
      </c>
      <c r="V21" s="144">
        <f t="shared" si="1"/>
        <v>3.02</v>
      </c>
    </row>
    <row r="22" spans="1:22" s="78" customFormat="1" ht="30" customHeight="1" x14ac:dyDescent="0.3">
      <c r="A22" s="89"/>
      <c r="B22" s="89"/>
      <c r="C22" s="90"/>
      <c r="D22" s="85" t="s">
        <v>17</v>
      </c>
      <c r="E22" s="90"/>
      <c r="F22" s="90"/>
      <c r="G22" s="90"/>
      <c r="H22" s="90"/>
      <c r="I22" s="101">
        <f>I21/23.5</f>
        <v>32.800000000000004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spans="1:22" s="78" customFormat="1" ht="30" customHeight="1" x14ac:dyDescent="0.3">
      <c r="A23" s="74" t="s">
        <v>112</v>
      </c>
      <c r="B23" s="74"/>
      <c r="C23" s="74" t="s">
        <v>113</v>
      </c>
      <c r="D23" s="92" t="s">
        <v>130</v>
      </c>
      <c r="E23" s="74">
        <v>20</v>
      </c>
      <c r="F23" s="81">
        <v>1.02</v>
      </c>
      <c r="G23" s="81">
        <v>5.09</v>
      </c>
      <c r="H23" s="81">
        <v>16</v>
      </c>
      <c r="I23" s="102">
        <v>222</v>
      </c>
      <c r="J23" s="116">
        <v>0</v>
      </c>
      <c r="K23" s="116">
        <v>0</v>
      </c>
      <c r="L23" s="116">
        <v>0</v>
      </c>
      <c r="M23" s="116">
        <v>2.4</v>
      </c>
      <c r="N23" s="116">
        <v>0</v>
      </c>
      <c r="O23" s="116">
        <v>0.2</v>
      </c>
      <c r="P23" s="116">
        <v>0.02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</row>
    <row r="24" spans="1:22" s="78" customFormat="1" ht="30" customHeight="1" x14ac:dyDescent="0.3">
      <c r="A24" s="74"/>
      <c r="B24" s="74">
        <v>113</v>
      </c>
      <c r="C24" s="74" t="s">
        <v>1</v>
      </c>
      <c r="D24" s="92" t="s">
        <v>7</v>
      </c>
      <c r="E24" s="74">
        <v>200</v>
      </c>
      <c r="F24" s="81">
        <v>0.2</v>
      </c>
      <c r="G24" s="81">
        <v>0</v>
      </c>
      <c r="H24" s="81">
        <v>11</v>
      </c>
      <c r="I24" s="102">
        <v>45.6</v>
      </c>
      <c r="J24" s="116">
        <v>0</v>
      </c>
      <c r="K24" s="116">
        <v>0</v>
      </c>
      <c r="L24" s="116">
        <v>2.6</v>
      </c>
      <c r="M24" s="116">
        <v>0</v>
      </c>
      <c r="N24" s="116">
        <v>0</v>
      </c>
      <c r="O24" s="116">
        <v>15.64</v>
      </c>
      <c r="P24" s="116">
        <v>8.8000000000000007</v>
      </c>
      <c r="Q24" s="116">
        <v>4.72</v>
      </c>
      <c r="R24" s="116">
        <v>0.8</v>
      </c>
      <c r="S24" s="116">
        <v>15.34</v>
      </c>
      <c r="T24" s="116">
        <v>0</v>
      </c>
      <c r="U24" s="116">
        <v>0</v>
      </c>
      <c r="V24" s="116">
        <v>0</v>
      </c>
    </row>
    <row r="25" spans="1:22" s="78" customFormat="1" ht="30" customHeight="1" x14ac:dyDescent="0.3">
      <c r="A25" s="89"/>
      <c r="B25" s="79">
        <v>21</v>
      </c>
      <c r="C25" s="74" t="s">
        <v>15</v>
      </c>
      <c r="D25" s="43" t="s">
        <v>115</v>
      </c>
      <c r="E25" s="34">
        <v>200</v>
      </c>
      <c r="F25" s="81">
        <v>2.02</v>
      </c>
      <c r="G25" s="81">
        <v>0.83</v>
      </c>
      <c r="H25" s="81">
        <v>34.869999999999997</v>
      </c>
      <c r="I25" s="96">
        <v>114.62</v>
      </c>
      <c r="J25" s="116">
        <v>0</v>
      </c>
      <c r="K25" s="116">
        <v>0</v>
      </c>
      <c r="L25" s="116">
        <v>20.51</v>
      </c>
      <c r="M25" s="116">
        <v>0</v>
      </c>
      <c r="N25" s="116">
        <v>0</v>
      </c>
      <c r="O25" s="116">
        <v>53.8</v>
      </c>
      <c r="P25" s="116">
        <v>0</v>
      </c>
      <c r="Q25" s="116">
        <v>28.28</v>
      </c>
      <c r="R25" s="116">
        <v>2.2799999999999998</v>
      </c>
      <c r="S25" s="116">
        <v>0</v>
      </c>
      <c r="T25" s="116">
        <v>0</v>
      </c>
      <c r="U25" s="116">
        <v>0</v>
      </c>
      <c r="V25" s="140">
        <v>0</v>
      </c>
    </row>
    <row r="26" spans="1:22" s="78" customFormat="1" ht="30" customHeight="1" x14ac:dyDescent="0.3">
      <c r="A26" s="89"/>
      <c r="B26" s="74"/>
      <c r="C26" s="74"/>
      <c r="D26" s="93" t="s">
        <v>16</v>
      </c>
      <c r="E26" s="91">
        <f>SUM(E23:E25)</f>
        <v>420</v>
      </c>
      <c r="F26" s="131">
        <f>F23+F25</f>
        <v>3.04</v>
      </c>
      <c r="G26" s="131">
        <f t="shared" ref="G26:V26" si="2">G23+G25</f>
        <v>5.92</v>
      </c>
      <c r="H26" s="131">
        <f t="shared" si="2"/>
        <v>50.87</v>
      </c>
      <c r="I26" s="102">
        <f>I23+I25+I24</f>
        <v>382.22</v>
      </c>
      <c r="J26" s="116">
        <f t="shared" si="2"/>
        <v>0</v>
      </c>
      <c r="K26" s="116">
        <f t="shared" si="2"/>
        <v>0</v>
      </c>
      <c r="L26" s="116">
        <f t="shared" si="2"/>
        <v>20.51</v>
      </c>
      <c r="M26" s="116">
        <f t="shared" si="2"/>
        <v>2.4</v>
      </c>
      <c r="N26" s="116">
        <f t="shared" si="2"/>
        <v>0</v>
      </c>
      <c r="O26" s="116">
        <f t="shared" si="2"/>
        <v>54</v>
      </c>
      <c r="P26" s="116">
        <f t="shared" si="2"/>
        <v>0.02</v>
      </c>
      <c r="Q26" s="116">
        <f t="shared" si="2"/>
        <v>28.28</v>
      </c>
      <c r="R26" s="116">
        <f t="shared" si="2"/>
        <v>2.2799999999999998</v>
      </c>
      <c r="S26" s="116">
        <f t="shared" si="2"/>
        <v>0</v>
      </c>
      <c r="T26" s="116">
        <f t="shared" si="2"/>
        <v>0</v>
      </c>
      <c r="U26" s="116">
        <f t="shared" si="2"/>
        <v>0</v>
      </c>
      <c r="V26" s="116">
        <f t="shared" si="2"/>
        <v>0</v>
      </c>
    </row>
    <row r="27" spans="1:22" s="78" customFormat="1" ht="30" customHeight="1" x14ac:dyDescent="0.3">
      <c r="A27" s="89"/>
      <c r="B27" s="89"/>
      <c r="C27" s="89"/>
      <c r="D27" s="93" t="s">
        <v>17</v>
      </c>
      <c r="E27" s="89"/>
      <c r="F27" s="74"/>
      <c r="G27" s="74"/>
      <c r="H27" s="74"/>
      <c r="I27" s="103">
        <f>I26*100/2350</f>
        <v>16.264680851063829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</row>
    <row r="28" spans="1:22" s="78" customFormat="1" ht="30" customHeight="1" x14ac:dyDescent="0.3">
      <c r="A28" s="74" t="s">
        <v>116</v>
      </c>
      <c r="B28" s="74">
        <v>440</v>
      </c>
      <c r="C28" s="74" t="s">
        <v>6</v>
      </c>
      <c r="D28" s="43" t="s">
        <v>138</v>
      </c>
      <c r="E28" s="34">
        <v>90</v>
      </c>
      <c r="F28" s="81">
        <v>20.9</v>
      </c>
      <c r="G28" s="81">
        <v>20.79</v>
      </c>
      <c r="H28" s="81">
        <v>19.323</v>
      </c>
      <c r="I28" s="104">
        <v>363.86</v>
      </c>
      <c r="J28" s="116">
        <v>0.16900000000000001</v>
      </c>
      <c r="K28" s="116">
        <v>0</v>
      </c>
      <c r="L28" s="116">
        <v>34.01</v>
      </c>
      <c r="M28" s="116">
        <v>35.700000000000003</v>
      </c>
      <c r="N28" s="116">
        <v>0</v>
      </c>
      <c r="O28" s="116">
        <v>125.43</v>
      </c>
      <c r="P28" s="116">
        <v>281</v>
      </c>
      <c r="Q28" s="116">
        <v>31.9</v>
      </c>
      <c r="R28" s="116">
        <v>2.056</v>
      </c>
      <c r="S28" s="116"/>
      <c r="T28" s="116">
        <v>0</v>
      </c>
      <c r="U28" s="116">
        <v>0</v>
      </c>
      <c r="V28" s="140">
        <v>0</v>
      </c>
    </row>
    <row r="29" spans="1:22" s="78" customFormat="1" ht="30" customHeight="1" x14ac:dyDescent="0.3">
      <c r="A29" s="74"/>
      <c r="B29" s="38">
        <v>312</v>
      </c>
      <c r="C29" s="39" t="s">
        <v>52</v>
      </c>
      <c r="D29" s="39" t="s">
        <v>94</v>
      </c>
      <c r="E29" s="38">
        <v>150</v>
      </c>
      <c r="F29" s="73">
        <v>3.55</v>
      </c>
      <c r="G29" s="73">
        <v>7.16</v>
      </c>
      <c r="H29" s="73">
        <v>17.64</v>
      </c>
      <c r="I29" s="24">
        <v>150.44999999999999</v>
      </c>
      <c r="J29" s="3">
        <v>0.11</v>
      </c>
      <c r="K29" s="3">
        <v>0.12</v>
      </c>
      <c r="L29" s="3">
        <v>21.47</v>
      </c>
      <c r="M29" s="3">
        <v>100</v>
      </c>
      <c r="N29" s="3">
        <v>0.09</v>
      </c>
      <c r="O29" s="3">
        <v>51.59</v>
      </c>
      <c r="P29" s="3">
        <v>90.88</v>
      </c>
      <c r="Q29" s="3">
        <v>30.76</v>
      </c>
      <c r="R29" s="3">
        <v>1.1499999999999999</v>
      </c>
      <c r="S29" s="3">
        <v>495.63</v>
      </c>
      <c r="T29" s="3">
        <v>6.0499999999999998E-3</v>
      </c>
      <c r="U29" s="3">
        <v>7.2999999999999996E-4</v>
      </c>
      <c r="V29" s="3">
        <v>0.03</v>
      </c>
    </row>
    <row r="30" spans="1:22" s="78" customFormat="1" ht="30" customHeight="1" x14ac:dyDescent="0.3">
      <c r="A30" s="74"/>
      <c r="B30" s="74"/>
      <c r="C30" s="74" t="s">
        <v>117</v>
      </c>
      <c r="D30" s="35" t="s">
        <v>118</v>
      </c>
      <c r="E30" s="34">
        <v>200</v>
      </c>
      <c r="F30" s="77">
        <v>5.6</v>
      </c>
      <c r="G30" s="77">
        <v>5</v>
      </c>
      <c r="H30" s="77">
        <v>22</v>
      </c>
      <c r="I30" s="95">
        <v>156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40"/>
    </row>
    <row r="31" spans="1:22" s="78" customFormat="1" ht="30" customHeight="1" x14ac:dyDescent="0.3">
      <c r="A31" s="89"/>
      <c r="B31" s="74">
        <v>518</v>
      </c>
      <c r="C31" s="79" t="s">
        <v>14</v>
      </c>
      <c r="D31" s="92" t="s">
        <v>119</v>
      </c>
      <c r="E31" s="74">
        <v>200</v>
      </c>
      <c r="F31" s="81">
        <v>0.51</v>
      </c>
      <c r="G31" s="81">
        <v>0</v>
      </c>
      <c r="H31" s="81">
        <v>33</v>
      </c>
      <c r="I31" s="102">
        <v>125</v>
      </c>
      <c r="J31" s="116">
        <v>0.04</v>
      </c>
      <c r="K31" s="116">
        <v>0</v>
      </c>
      <c r="L31" s="116">
        <v>4</v>
      </c>
      <c r="M31" s="116">
        <v>0</v>
      </c>
      <c r="N31" s="116">
        <v>0</v>
      </c>
      <c r="O31" s="116">
        <v>10.4</v>
      </c>
      <c r="P31" s="116">
        <v>30</v>
      </c>
      <c r="Q31" s="116">
        <v>24</v>
      </c>
      <c r="R31" s="116">
        <v>0.2</v>
      </c>
      <c r="S31" s="116">
        <v>0</v>
      </c>
      <c r="T31" s="116">
        <v>0</v>
      </c>
      <c r="U31" s="116">
        <v>0</v>
      </c>
      <c r="V31" s="116">
        <v>0</v>
      </c>
    </row>
    <row r="32" spans="1:22" s="78" customFormat="1" ht="30" customHeight="1" x14ac:dyDescent="0.3">
      <c r="A32" s="89"/>
      <c r="B32" s="74"/>
      <c r="C32" s="79"/>
      <c r="D32" s="93" t="s">
        <v>16</v>
      </c>
      <c r="E32" s="91">
        <f>SUM(E28:E31)</f>
        <v>640</v>
      </c>
      <c r="F32" s="91">
        <f t="shared" ref="F32:V32" si="3">SUM(F28:F31)</f>
        <v>30.56</v>
      </c>
      <c r="G32" s="91">
        <f t="shared" si="3"/>
        <v>32.950000000000003</v>
      </c>
      <c r="H32" s="91">
        <f t="shared" si="3"/>
        <v>91.962999999999994</v>
      </c>
      <c r="I32" s="105">
        <f t="shared" si="3"/>
        <v>795.31</v>
      </c>
      <c r="J32" s="147">
        <f t="shared" si="3"/>
        <v>0.31900000000000001</v>
      </c>
      <c r="K32" s="147">
        <f t="shared" si="3"/>
        <v>0.12</v>
      </c>
      <c r="L32" s="147">
        <f t="shared" si="3"/>
        <v>59.48</v>
      </c>
      <c r="M32" s="147">
        <f t="shared" si="3"/>
        <v>135.69999999999999</v>
      </c>
      <c r="N32" s="147">
        <f t="shared" si="3"/>
        <v>0.09</v>
      </c>
      <c r="O32" s="147">
        <f t="shared" si="3"/>
        <v>187.42000000000002</v>
      </c>
      <c r="P32" s="147">
        <f t="shared" si="3"/>
        <v>401.88</v>
      </c>
      <c r="Q32" s="147">
        <f t="shared" si="3"/>
        <v>86.66</v>
      </c>
      <c r="R32" s="147">
        <f t="shared" si="3"/>
        <v>3.4060000000000001</v>
      </c>
      <c r="S32" s="147">
        <f t="shared" si="3"/>
        <v>495.63</v>
      </c>
      <c r="T32" s="147">
        <f t="shared" si="3"/>
        <v>6.0499999999999998E-3</v>
      </c>
      <c r="U32" s="147">
        <f t="shared" si="3"/>
        <v>7.2999999999999996E-4</v>
      </c>
      <c r="V32" s="147">
        <f t="shared" si="3"/>
        <v>0.03</v>
      </c>
    </row>
    <row r="33" spans="1:22" s="78" customFormat="1" ht="30" customHeight="1" x14ac:dyDescent="0.3">
      <c r="A33" s="89"/>
      <c r="B33" s="89"/>
      <c r="C33" s="89"/>
      <c r="D33" s="93" t="s">
        <v>17</v>
      </c>
      <c r="E33" s="89">
        <v>0</v>
      </c>
      <c r="F33" s="74"/>
      <c r="G33" s="74"/>
      <c r="H33" s="74"/>
      <c r="I33" s="103">
        <f>I32*100/2350</f>
        <v>33.842978723404258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s="78" customFormat="1" ht="30" customHeight="1" x14ac:dyDescent="0.3">
      <c r="A34" s="94"/>
      <c r="B34" s="94"/>
      <c r="E34" s="78">
        <f>E32+E26+E21+E12</f>
        <v>2445</v>
      </c>
      <c r="I34" s="132">
        <f>I33+I27+I22+I13</f>
        <v>107.18382978723405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78" customFormat="1" ht="41.25" customHeight="1" x14ac:dyDescent="0.35">
      <c r="A35" s="94"/>
      <c r="B35" s="94"/>
      <c r="D35" s="58" t="s">
        <v>135</v>
      </c>
      <c r="I35" s="10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78" customFormat="1" ht="41.25" customHeight="1" x14ac:dyDescent="0.35">
      <c r="A36" s="94"/>
      <c r="B36" s="94"/>
      <c r="D36" s="58"/>
      <c r="I36" s="10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78" customFormat="1" ht="41.25" customHeight="1" x14ac:dyDescent="0.35">
      <c r="A37" s="94"/>
      <c r="B37" s="94"/>
      <c r="D37" s="58" t="s">
        <v>136</v>
      </c>
      <c r="I37" s="10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78" customFormat="1" ht="41.25" customHeight="1" x14ac:dyDescent="0.3">
      <c r="A38" s="94"/>
      <c r="B38" s="94"/>
      <c r="I38" s="10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mergeCells count="8">
    <mergeCell ref="E4:E5"/>
    <mergeCell ref="J4:N4"/>
    <mergeCell ref="O4:V4"/>
    <mergeCell ref="A4:A5"/>
    <mergeCell ref="B4:B5"/>
    <mergeCell ref="C4:C5"/>
    <mergeCell ref="D4:D5"/>
    <mergeCell ref="F4:H4"/>
  </mergeCells>
  <pageMargins left="0.7" right="0.7" top="0.75" bottom="0.75" header="0.3" footer="0.3"/>
  <pageSetup paperSize="9" scale="4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45"/>
  <sheetViews>
    <sheetView view="pageBreakPreview" zoomScale="40" zoomScaleNormal="80" zoomScaleSheetLayoutView="40" workbookViewId="0">
      <selection activeCell="A6" sqref="A6:XFD32"/>
    </sheetView>
  </sheetViews>
  <sheetFormatPr defaultRowHeight="14.25" x14ac:dyDescent="0.2"/>
  <cols>
    <col min="1" max="2" width="13.5703125" style="14" customWidth="1"/>
    <col min="3" max="3" width="13.5703125" style="12" customWidth="1"/>
    <col min="4" max="4" width="55.7109375" style="12" customWidth="1"/>
    <col min="5" max="9" width="15.140625" style="12" customWidth="1"/>
    <col min="10" max="22" width="9.28515625" style="12" customWidth="1"/>
    <col min="23" max="16384" width="9.140625" style="12"/>
  </cols>
  <sheetData>
    <row r="1" spans="1:22" ht="15.75" x14ac:dyDescent="0.25"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33" x14ac:dyDescent="0.45">
      <c r="A2" s="21"/>
      <c r="B2" s="21"/>
      <c r="C2" s="22"/>
      <c r="D2" s="11" t="s">
        <v>133</v>
      </c>
      <c r="E2" s="17" t="s">
        <v>34</v>
      </c>
      <c r="F2" s="17">
        <v>9</v>
      </c>
      <c r="I2" s="157" t="s">
        <v>145</v>
      </c>
      <c r="J2" s="158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5.75" x14ac:dyDescent="0.25"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s="23" customFormat="1" ht="38.25" customHeight="1" x14ac:dyDescent="0.25">
      <c r="A4" s="289" t="s">
        <v>0</v>
      </c>
      <c r="B4" s="291" t="s">
        <v>134</v>
      </c>
      <c r="C4" s="289" t="s">
        <v>35</v>
      </c>
      <c r="D4" s="291" t="s">
        <v>33</v>
      </c>
      <c r="E4" s="291" t="s">
        <v>22</v>
      </c>
      <c r="F4" s="294" t="s">
        <v>18</v>
      </c>
      <c r="G4" s="295"/>
      <c r="H4" s="296"/>
      <c r="I4" s="159" t="s">
        <v>19</v>
      </c>
      <c r="J4" s="277" t="s">
        <v>20</v>
      </c>
      <c r="K4" s="277"/>
      <c r="L4" s="278"/>
      <c r="M4" s="278"/>
      <c r="N4" s="278"/>
      <c r="O4" s="277" t="s">
        <v>21</v>
      </c>
      <c r="P4" s="277"/>
      <c r="Q4" s="277"/>
      <c r="R4" s="277"/>
      <c r="S4" s="277"/>
      <c r="T4" s="277"/>
      <c r="U4" s="277"/>
      <c r="V4" s="277"/>
    </row>
    <row r="5" spans="1:22" s="23" customFormat="1" ht="42" customHeight="1" x14ac:dyDescent="0.25">
      <c r="A5" s="290"/>
      <c r="B5" s="302"/>
      <c r="C5" s="290"/>
      <c r="D5" s="302"/>
      <c r="E5" s="302"/>
      <c r="F5" s="10" t="s">
        <v>23</v>
      </c>
      <c r="G5" s="10" t="s">
        <v>24</v>
      </c>
      <c r="H5" s="10" t="s">
        <v>25</v>
      </c>
      <c r="I5" s="159" t="s">
        <v>26</v>
      </c>
      <c r="J5" s="142" t="s">
        <v>27</v>
      </c>
      <c r="K5" s="142" t="s">
        <v>72</v>
      </c>
      <c r="L5" s="142" t="s">
        <v>28</v>
      </c>
      <c r="M5" s="142" t="s">
        <v>73</v>
      </c>
      <c r="N5" s="142" t="s">
        <v>74</v>
      </c>
      <c r="O5" s="142" t="s">
        <v>29</v>
      </c>
      <c r="P5" s="142" t="s">
        <v>30</v>
      </c>
      <c r="Q5" s="142" t="s">
        <v>31</v>
      </c>
      <c r="R5" s="142" t="s">
        <v>32</v>
      </c>
      <c r="S5" s="142" t="s">
        <v>75</v>
      </c>
      <c r="T5" s="142" t="s">
        <v>76</v>
      </c>
      <c r="U5" s="142" t="s">
        <v>77</v>
      </c>
      <c r="V5" s="142" t="s">
        <v>78</v>
      </c>
    </row>
    <row r="6" spans="1:22" s="23" customFormat="1" ht="28.5" customHeight="1" x14ac:dyDescent="0.25">
      <c r="A6" s="171"/>
      <c r="B6" s="162">
        <v>25</v>
      </c>
      <c r="C6" s="184" t="s">
        <v>15</v>
      </c>
      <c r="D6" s="184" t="s">
        <v>42</v>
      </c>
      <c r="E6" s="171">
        <v>150</v>
      </c>
      <c r="F6" s="127">
        <v>0.6</v>
      </c>
      <c r="G6" s="127">
        <v>0.45</v>
      </c>
      <c r="H6" s="127">
        <v>15.45</v>
      </c>
      <c r="I6" s="127">
        <v>70.5</v>
      </c>
      <c r="J6" s="127">
        <v>0.03</v>
      </c>
      <c r="K6" s="127">
        <v>0.05</v>
      </c>
      <c r="L6" s="127">
        <v>7.5</v>
      </c>
      <c r="M6" s="127">
        <v>0</v>
      </c>
      <c r="N6" s="127">
        <v>0</v>
      </c>
      <c r="O6" s="127">
        <v>28.5</v>
      </c>
      <c r="P6" s="127">
        <v>24</v>
      </c>
      <c r="Q6" s="127">
        <v>18</v>
      </c>
      <c r="R6" s="127">
        <v>0</v>
      </c>
      <c r="S6" s="127">
        <v>232.5</v>
      </c>
      <c r="T6" s="127">
        <v>1E-3</v>
      </c>
      <c r="U6" s="127">
        <v>0</v>
      </c>
      <c r="V6" s="128">
        <v>0.01</v>
      </c>
    </row>
    <row r="7" spans="1:22" s="25" customFormat="1" ht="28.5" customHeight="1" x14ac:dyDescent="0.25">
      <c r="A7" s="162"/>
      <c r="B7" s="162">
        <v>67</v>
      </c>
      <c r="C7" s="183" t="s">
        <v>51</v>
      </c>
      <c r="D7" s="183" t="s">
        <v>93</v>
      </c>
      <c r="E7" s="162">
        <v>150</v>
      </c>
      <c r="F7" s="128">
        <v>18.86</v>
      </c>
      <c r="G7" s="128">
        <v>20.22</v>
      </c>
      <c r="H7" s="128">
        <v>2.79</v>
      </c>
      <c r="I7" s="128">
        <v>270.32</v>
      </c>
      <c r="J7" s="128">
        <v>0.08</v>
      </c>
      <c r="K7" s="128">
        <v>0.52</v>
      </c>
      <c r="L7" s="128">
        <v>0.28000000000000003</v>
      </c>
      <c r="M7" s="128">
        <v>230</v>
      </c>
      <c r="N7" s="128">
        <v>2.87</v>
      </c>
      <c r="O7" s="128">
        <v>224.44</v>
      </c>
      <c r="P7" s="128">
        <v>302.56</v>
      </c>
      <c r="Q7" s="128">
        <v>22.67</v>
      </c>
      <c r="R7" s="128">
        <v>2.8</v>
      </c>
      <c r="S7" s="128">
        <v>206.21</v>
      </c>
      <c r="T7" s="128">
        <v>4.0000000000000001E-3</v>
      </c>
      <c r="U7" s="128">
        <v>3.3000000000000002E-2</v>
      </c>
      <c r="V7" s="160">
        <v>0.01</v>
      </c>
    </row>
    <row r="8" spans="1:22" s="25" customFormat="1" ht="28.5" customHeight="1" x14ac:dyDescent="0.25">
      <c r="A8" s="162"/>
      <c r="B8" s="171">
        <v>115</v>
      </c>
      <c r="C8" s="184" t="s">
        <v>38</v>
      </c>
      <c r="D8" s="184" t="s">
        <v>37</v>
      </c>
      <c r="E8" s="171">
        <v>200</v>
      </c>
      <c r="F8" s="128">
        <v>6.64</v>
      </c>
      <c r="G8" s="128">
        <v>5.15</v>
      </c>
      <c r="H8" s="128">
        <v>16.809999999999999</v>
      </c>
      <c r="I8" s="128">
        <v>141.19</v>
      </c>
      <c r="J8" s="128">
        <v>0.06</v>
      </c>
      <c r="K8" s="128">
        <v>0.26</v>
      </c>
      <c r="L8" s="128">
        <v>1.0900000000000001</v>
      </c>
      <c r="M8" s="128">
        <v>30</v>
      </c>
      <c r="N8" s="128">
        <v>0.1</v>
      </c>
      <c r="O8" s="128">
        <v>226.48</v>
      </c>
      <c r="P8" s="128">
        <v>187.22</v>
      </c>
      <c r="Q8" s="128">
        <v>40.369999999999997</v>
      </c>
      <c r="R8" s="128">
        <v>0.97</v>
      </c>
      <c r="S8" s="128">
        <v>304.77999999999997</v>
      </c>
      <c r="T8" s="128">
        <v>1.7000000000000001E-2</v>
      </c>
      <c r="U8" s="128">
        <v>4.0000000000000001E-3</v>
      </c>
      <c r="V8" s="160">
        <v>0.05</v>
      </c>
    </row>
    <row r="9" spans="1:22" s="25" customFormat="1" ht="28.5" customHeight="1" x14ac:dyDescent="0.25">
      <c r="A9" s="162"/>
      <c r="B9" s="151">
        <v>121</v>
      </c>
      <c r="C9" s="184" t="s">
        <v>43</v>
      </c>
      <c r="D9" s="184" t="s">
        <v>43</v>
      </c>
      <c r="E9" s="171">
        <v>30</v>
      </c>
      <c r="F9" s="127">
        <v>2.25</v>
      </c>
      <c r="G9" s="127">
        <v>0.87</v>
      </c>
      <c r="H9" s="127">
        <v>14.94</v>
      </c>
      <c r="I9" s="127">
        <v>78.599999999999994</v>
      </c>
      <c r="J9" s="127">
        <v>0.03</v>
      </c>
      <c r="K9" s="127">
        <v>0.01</v>
      </c>
      <c r="L9" s="127">
        <v>0</v>
      </c>
      <c r="M9" s="127">
        <v>0</v>
      </c>
      <c r="N9" s="127">
        <v>0</v>
      </c>
      <c r="O9" s="127">
        <v>5.7</v>
      </c>
      <c r="P9" s="127">
        <v>19.5</v>
      </c>
      <c r="Q9" s="127">
        <v>3.9</v>
      </c>
      <c r="R9" s="127">
        <v>0.36</v>
      </c>
      <c r="S9" s="127">
        <v>27.6</v>
      </c>
      <c r="T9" s="127">
        <v>0</v>
      </c>
      <c r="U9" s="127">
        <v>0</v>
      </c>
      <c r="V9" s="127">
        <v>0</v>
      </c>
    </row>
    <row r="10" spans="1:22" s="25" customFormat="1" ht="28.5" customHeight="1" x14ac:dyDescent="0.25">
      <c r="A10" s="162"/>
      <c r="B10" s="162"/>
      <c r="C10" s="183"/>
      <c r="D10" s="186" t="s">
        <v>16</v>
      </c>
      <c r="E10" s="164">
        <f t="shared" ref="E10:V10" si="0">SUM(E6:E9)</f>
        <v>530</v>
      </c>
      <c r="F10" s="164">
        <f t="shared" si="0"/>
        <v>28.35</v>
      </c>
      <c r="G10" s="164">
        <f t="shared" si="0"/>
        <v>26.69</v>
      </c>
      <c r="H10" s="164">
        <f t="shared" si="0"/>
        <v>49.989999999999995</v>
      </c>
      <c r="I10" s="161">
        <f t="shared" si="0"/>
        <v>560.61</v>
      </c>
      <c r="J10" s="162">
        <f t="shared" si="0"/>
        <v>0.19999999999999998</v>
      </c>
      <c r="K10" s="162">
        <f t="shared" si="0"/>
        <v>0.84000000000000008</v>
      </c>
      <c r="L10" s="162">
        <f t="shared" si="0"/>
        <v>8.870000000000001</v>
      </c>
      <c r="M10" s="162">
        <f t="shared" si="0"/>
        <v>260</v>
      </c>
      <c r="N10" s="162">
        <f t="shared" si="0"/>
        <v>2.97</v>
      </c>
      <c r="O10" s="162">
        <f t="shared" si="0"/>
        <v>485.11999999999995</v>
      </c>
      <c r="P10" s="162">
        <f t="shared" si="0"/>
        <v>533.28</v>
      </c>
      <c r="Q10" s="162">
        <f t="shared" si="0"/>
        <v>84.94</v>
      </c>
      <c r="R10" s="162">
        <f t="shared" si="0"/>
        <v>4.13</v>
      </c>
      <c r="S10" s="162">
        <f t="shared" si="0"/>
        <v>771.09</v>
      </c>
      <c r="T10" s="162">
        <f t="shared" si="0"/>
        <v>2.2000000000000002E-2</v>
      </c>
      <c r="U10" s="162">
        <f t="shared" si="0"/>
        <v>3.7000000000000005E-2</v>
      </c>
      <c r="V10" s="162">
        <f t="shared" si="0"/>
        <v>7.0000000000000007E-2</v>
      </c>
    </row>
    <row r="11" spans="1:22" s="25" customFormat="1" ht="28.5" customHeight="1" x14ac:dyDescent="0.25">
      <c r="A11" s="162"/>
      <c r="B11" s="162"/>
      <c r="C11" s="183"/>
      <c r="D11" s="186" t="s">
        <v>17</v>
      </c>
      <c r="E11" s="162"/>
      <c r="F11" s="162"/>
      <c r="G11" s="162"/>
      <c r="H11" s="162"/>
      <c r="I11" s="161">
        <f>I10/23.5</f>
        <v>23.855744680851064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0"/>
    </row>
    <row r="12" spans="1:22" s="23" customFormat="1" ht="28.5" customHeight="1" x14ac:dyDescent="0.25">
      <c r="A12" s="162" t="s">
        <v>3</v>
      </c>
      <c r="B12" s="171">
        <v>24</v>
      </c>
      <c r="C12" s="184" t="s">
        <v>15</v>
      </c>
      <c r="D12" s="184" t="s">
        <v>70</v>
      </c>
      <c r="E12" s="171">
        <v>150</v>
      </c>
      <c r="F12" s="127">
        <v>0.6</v>
      </c>
      <c r="G12" s="127">
        <v>0.6</v>
      </c>
      <c r="H12" s="127">
        <v>14.7</v>
      </c>
      <c r="I12" s="163">
        <v>70.5</v>
      </c>
      <c r="J12" s="127">
        <v>0.05</v>
      </c>
      <c r="K12" s="127">
        <v>0.03</v>
      </c>
      <c r="L12" s="127">
        <v>15</v>
      </c>
      <c r="M12" s="127">
        <v>0</v>
      </c>
      <c r="N12" s="127">
        <v>0</v>
      </c>
      <c r="O12" s="127">
        <v>24</v>
      </c>
      <c r="P12" s="127">
        <v>16.5</v>
      </c>
      <c r="Q12" s="127">
        <v>13.5</v>
      </c>
      <c r="R12" s="127">
        <v>3.3</v>
      </c>
      <c r="S12" s="127">
        <v>417</v>
      </c>
      <c r="T12" s="127">
        <v>3.0000000000000001E-3</v>
      </c>
      <c r="U12" s="127">
        <v>0</v>
      </c>
      <c r="V12" s="127">
        <v>0.01</v>
      </c>
    </row>
    <row r="13" spans="1:22" s="23" customFormat="1" ht="28.5" customHeight="1" x14ac:dyDescent="0.25">
      <c r="A13" s="162"/>
      <c r="B13" s="151">
        <v>31</v>
      </c>
      <c r="C13" s="195" t="s">
        <v>5</v>
      </c>
      <c r="D13" s="195" t="s">
        <v>57</v>
      </c>
      <c r="E13" s="151">
        <v>200</v>
      </c>
      <c r="F13" s="154">
        <v>5.74</v>
      </c>
      <c r="G13" s="154">
        <v>8.7799999999999994</v>
      </c>
      <c r="H13" s="154">
        <v>8.74</v>
      </c>
      <c r="I13" s="154">
        <v>138.04</v>
      </c>
      <c r="J13" s="154">
        <v>0.04</v>
      </c>
      <c r="K13" s="154">
        <v>0.08</v>
      </c>
      <c r="L13" s="154">
        <v>5.24</v>
      </c>
      <c r="M13" s="154">
        <v>132.80000000000001</v>
      </c>
      <c r="N13" s="154">
        <v>0.06</v>
      </c>
      <c r="O13" s="154">
        <v>33.799999999999997</v>
      </c>
      <c r="P13" s="154">
        <v>77.48</v>
      </c>
      <c r="Q13" s="154">
        <v>20.28</v>
      </c>
      <c r="R13" s="154">
        <v>1.28</v>
      </c>
      <c r="S13" s="154">
        <v>278.8</v>
      </c>
      <c r="T13" s="154">
        <v>6.0000000000000001E-3</v>
      </c>
      <c r="U13" s="154">
        <v>0</v>
      </c>
      <c r="V13" s="154">
        <v>3.5999999999999997E-2</v>
      </c>
    </row>
    <row r="14" spans="1:22" s="23" customFormat="1" ht="28.5" customHeight="1" x14ac:dyDescent="0.25">
      <c r="A14" s="274"/>
      <c r="B14" s="162">
        <v>78</v>
      </c>
      <c r="C14" s="183" t="s">
        <v>6</v>
      </c>
      <c r="D14" s="183" t="s">
        <v>111</v>
      </c>
      <c r="E14" s="162">
        <v>90</v>
      </c>
      <c r="F14" s="128">
        <v>14.8</v>
      </c>
      <c r="G14" s="128">
        <v>13.02</v>
      </c>
      <c r="H14" s="128">
        <v>12.17</v>
      </c>
      <c r="I14" s="128">
        <v>226.36</v>
      </c>
      <c r="J14" s="160">
        <v>0.1</v>
      </c>
      <c r="K14" s="160">
        <v>0.12</v>
      </c>
      <c r="L14" s="160">
        <v>1.35</v>
      </c>
      <c r="M14" s="160">
        <v>150</v>
      </c>
      <c r="N14" s="160">
        <v>0.27</v>
      </c>
      <c r="O14" s="160">
        <v>58.43</v>
      </c>
      <c r="P14" s="160">
        <v>194.16</v>
      </c>
      <c r="Q14" s="160">
        <v>50.25</v>
      </c>
      <c r="R14" s="160">
        <v>1.1499999999999999</v>
      </c>
      <c r="S14" s="160">
        <v>351.77</v>
      </c>
      <c r="T14" s="160">
        <v>0.108</v>
      </c>
      <c r="U14" s="160">
        <v>1.4E-2</v>
      </c>
      <c r="V14" s="160">
        <v>0.51</v>
      </c>
    </row>
    <row r="15" spans="1:22" s="23" customFormat="1" ht="28.5" customHeight="1" x14ac:dyDescent="0.25">
      <c r="A15" s="274"/>
      <c r="B15" s="162">
        <v>312</v>
      </c>
      <c r="C15" s="183" t="s">
        <v>52</v>
      </c>
      <c r="D15" s="183" t="s">
        <v>94</v>
      </c>
      <c r="E15" s="162">
        <v>150</v>
      </c>
      <c r="F15" s="160">
        <v>3.55</v>
      </c>
      <c r="G15" s="160">
        <v>7.16</v>
      </c>
      <c r="H15" s="160">
        <v>17.64</v>
      </c>
      <c r="I15" s="160">
        <v>150.44999999999999</v>
      </c>
      <c r="J15" s="154">
        <v>0.11</v>
      </c>
      <c r="K15" s="154">
        <v>0.12</v>
      </c>
      <c r="L15" s="154">
        <v>21.47</v>
      </c>
      <c r="M15" s="154">
        <v>100</v>
      </c>
      <c r="N15" s="154">
        <v>0.09</v>
      </c>
      <c r="O15" s="154">
        <v>51.59</v>
      </c>
      <c r="P15" s="154">
        <v>90.88</v>
      </c>
      <c r="Q15" s="154">
        <v>30.76</v>
      </c>
      <c r="R15" s="154">
        <v>1.1499999999999999</v>
      </c>
      <c r="S15" s="154">
        <v>495.63</v>
      </c>
      <c r="T15" s="154">
        <v>6.0499999999999998E-3</v>
      </c>
      <c r="U15" s="154">
        <v>7.2999999999999996E-4</v>
      </c>
      <c r="V15" s="154">
        <v>0.03</v>
      </c>
    </row>
    <row r="16" spans="1:22" s="23" customFormat="1" ht="28.5" customHeight="1" x14ac:dyDescent="0.25">
      <c r="A16" s="274"/>
      <c r="B16" s="149">
        <v>98</v>
      </c>
      <c r="C16" s="255" t="s">
        <v>14</v>
      </c>
      <c r="D16" s="195" t="s">
        <v>100</v>
      </c>
      <c r="E16" s="151">
        <v>200</v>
      </c>
      <c r="F16" s="150">
        <v>0.37</v>
      </c>
      <c r="G16" s="150">
        <v>0</v>
      </c>
      <c r="H16" s="150">
        <v>14.85</v>
      </c>
      <c r="I16" s="150">
        <v>59.48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0.21</v>
      </c>
      <c r="P16" s="150">
        <v>0</v>
      </c>
      <c r="Q16" s="150">
        <v>0</v>
      </c>
      <c r="R16" s="150">
        <v>0.02</v>
      </c>
      <c r="S16" s="150">
        <v>0.2</v>
      </c>
      <c r="T16" s="150">
        <v>0</v>
      </c>
      <c r="U16" s="150">
        <v>0</v>
      </c>
      <c r="V16" s="150">
        <v>0</v>
      </c>
    </row>
    <row r="17" spans="1:22" s="23" customFormat="1" ht="28.5" customHeight="1" x14ac:dyDescent="0.25">
      <c r="A17" s="274"/>
      <c r="B17" s="160">
        <v>119</v>
      </c>
      <c r="C17" s="183" t="s">
        <v>10</v>
      </c>
      <c r="D17" s="183" t="s">
        <v>47</v>
      </c>
      <c r="E17" s="162">
        <v>45</v>
      </c>
      <c r="F17" s="128">
        <v>3.42</v>
      </c>
      <c r="G17" s="128">
        <v>0.36</v>
      </c>
      <c r="H17" s="128">
        <v>22.14</v>
      </c>
      <c r="I17" s="128">
        <v>105.75</v>
      </c>
      <c r="J17" s="128">
        <v>0.05</v>
      </c>
      <c r="K17" s="128">
        <v>0.01</v>
      </c>
      <c r="L17" s="128">
        <v>0</v>
      </c>
      <c r="M17" s="128">
        <v>0</v>
      </c>
      <c r="N17" s="128">
        <v>0</v>
      </c>
      <c r="O17" s="128">
        <v>9</v>
      </c>
      <c r="P17" s="128">
        <v>29.25</v>
      </c>
      <c r="Q17" s="128">
        <v>6.3</v>
      </c>
      <c r="R17" s="128">
        <v>0.5</v>
      </c>
      <c r="S17" s="128">
        <v>41.85</v>
      </c>
      <c r="T17" s="128">
        <v>1E-3</v>
      </c>
      <c r="U17" s="128">
        <v>3.0000000000000001E-3</v>
      </c>
      <c r="V17" s="128">
        <v>6.53</v>
      </c>
    </row>
    <row r="18" spans="1:22" s="23" customFormat="1" ht="28.5" customHeight="1" x14ac:dyDescent="0.25">
      <c r="A18" s="274"/>
      <c r="B18" s="162">
        <v>120</v>
      </c>
      <c r="C18" s="183" t="s">
        <v>11</v>
      </c>
      <c r="D18" s="183" t="s">
        <v>39</v>
      </c>
      <c r="E18" s="162">
        <v>25</v>
      </c>
      <c r="F18" s="128">
        <v>1.65</v>
      </c>
      <c r="G18" s="128">
        <v>0.3</v>
      </c>
      <c r="H18" s="128">
        <v>10.050000000000001</v>
      </c>
      <c r="I18" s="128">
        <v>49.5</v>
      </c>
      <c r="J18" s="128">
        <v>0.04</v>
      </c>
      <c r="K18" s="128">
        <v>0.02</v>
      </c>
      <c r="L18" s="128">
        <v>0</v>
      </c>
      <c r="M18" s="128">
        <v>0</v>
      </c>
      <c r="N18" s="128">
        <v>0</v>
      </c>
      <c r="O18" s="128">
        <v>7.25</v>
      </c>
      <c r="P18" s="128">
        <v>37.5</v>
      </c>
      <c r="Q18" s="128">
        <v>11.75</v>
      </c>
      <c r="R18" s="128">
        <v>0.98</v>
      </c>
      <c r="S18" s="128">
        <v>58.75</v>
      </c>
      <c r="T18" s="128">
        <v>1E-3</v>
      </c>
      <c r="U18" s="128">
        <v>1E-3</v>
      </c>
      <c r="V18" s="128">
        <v>0</v>
      </c>
    </row>
    <row r="19" spans="1:22" s="23" customFormat="1" ht="28.5" customHeight="1" x14ac:dyDescent="0.25">
      <c r="A19" s="274"/>
      <c r="B19" s="274"/>
      <c r="C19" s="275"/>
      <c r="D19" s="186" t="s">
        <v>16</v>
      </c>
      <c r="E19" s="164">
        <f>SUM(E12:E18)</f>
        <v>860</v>
      </c>
      <c r="F19" s="164">
        <f t="shared" ref="F19:V19" si="1">SUM(F12:F18)</f>
        <v>30.130000000000003</v>
      </c>
      <c r="G19" s="164">
        <f t="shared" si="1"/>
        <v>30.22</v>
      </c>
      <c r="H19" s="164">
        <f t="shared" si="1"/>
        <v>100.28999999999999</v>
      </c>
      <c r="I19" s="164">
        <f t="shared" si="1"/>
        <v>800.07999999999993</v>
      </c>
      <c r="J19" s="162">
        <f t="shared" si="1"/>
        <v>0.38999999999999996</v>
      </c>
      <c r="K19" s="162">
        <f t="shared" si="1"/>
        <v>0.38</v>
      </c>
      <c r="L19" s="162">
        <f t="shared" si="1"/>
        <v>43.06</v>
      </c>
      <c r="M19" s="162">
        <f t="shared" si="1"/>
        <v>382.8</v>
      </c>
      <c r="N19" s="162">
        <f t="shared" si="1"/>
        <v>0.42000000000000004</v>
      </c>
      <c r="O19" s="162">
        <f t="shared" si="1"/>
        <v>184.28</v>
      </c>
      <c r="P19" s="162">
        <f t="shared" si="1"/>
        <v>445.77</v>
      </c>
      <c r="Q19" s="162">
        <f t="shared" si="1"/>
        <v>132.84</v>
      </c>
      <c r="R19" s="162">
        <f t="shared" si="1"/>
        <v>8.3800000000000008</v>
      </c>
      <c r="S19" s="162">
        <f t="shared" si="1"/>
        <v>1643.9999999999998</v>
      </c>
      <c r="T19" s="162">
        <f t="shared" si="1"/>
        <v>0.12504999999999999</v>
      </c>
      <c r="U19" s="162">
        <f t="shared" si="1"/>
        <v>1.873E-2</v>
      </c>
      <c r="V19" s="162">
        <f t="shared" si="1"/>
        <v>7.1160000000000005</v>
      </c>
    </row>
    <row r="20" spans="1:22" s="23" customFormat="1" ht="28.5" customHeight="1" x14ac:dyDescent="0.25">
      <c r="A20" s="274"/>
      <c r="B20" s="274"/>
      <c r="C20" s="275"/>
      <c r="D20" s="186" t="s">
        <v>17</v>
      </c>
      <c r="E20" s="162"/>
      <c r="F20" s="162"/>
      <c r="G20" s="162"/>
      <c r="H20" s="162"/>
      <c r="I20" s="161">
        <f>I19/23.5</f>
        <v>34.045957446808508</v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</row>
    <row r="21" spans="1:22" s="23" customFormat="1" ht="28.5" customHeight="1" x14ac:dyDescent="0.25">
      <c r="A21" s="171" t="s">
        <v>112</v>
      </c>
      <c r="B21" s="171"/>
      <c r="C21" s="171" t="s">
        <v>113</v>
      </c>
      <c r="D21" s="199" t="s">
        <v>157</v>
      </c>
      <c r="E21" s="171">
        <v>50</v>
      </c>
      <c r="F21" s="127">
        <v>2.89</v>
      </c>
      <c r="G21" s="127">
        <v>8.15</v>
      </c>
      <c r="H21" s="127">
        <v>23</v>
      </c>
      <c r="I21" s="163">
        <v>281</v>
      </c>
      <c r="J21" s="127">
        <v>7.0000000000000007E-2</v>
      </c>
      <c r="K21" s="127">
        <v>0</v>
      </c>
      <c r="L21" s="127">
        <v>0</v>
      </c>
      <c r="M21" s="127">
        <v>57.1</v>
      </c>
      <c r="N21" s="127">
        <v>0</v>
      </c>
      <c r="O21" s="127">
        <v>0.35</v>
      </c>
      <c r="P21" s="127">
        <v>7.7</v>
      </c>
      <c r="Q21" s="127">
        <v>38.200000000000003</v>
      </c>
      <c r="R21" s="127">
        <v>6.07</v>
      </c>
      <c r="S21" s="127">
        <v>0.33</v>
      </c>
      <c r="T21" s="127">
        <v>0</v>
      </c>
      <c r="U21" s="127">
        <v>0</v>
      </c>
      <c r="V21" s="127">
        <v>0</v>
      </c>
    </row>
    <row r="22" spans="1:22" s="23" customFormat="1" ht="28.5" customHeight="1" x14ac:dyDescent="0.25">
      <c r="A22" s="171"/>
      <c r="B22" s="139">
        <v>114</v>
      </c>
      <c r="C22" s="162" t="s">
        <v>38</v>
      </c>
      <c r="D22" s="200" t="s">
        <v>139</v>
      </c>
      <c r="E22" s="162">
        <v>200</v>
      </c>
      <c r="F22" s="140">
        <v>0</v>
      </c>
      <c r="G22" s="140">
        <v>0</v>
      </c>
      <c r="H22" s="140">
        <v>7.27</v>
      </c>
      <c r="I22" s="140">
        <v>28.73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0.26</v>
      </c>
      <c r="P22" s="140">
        <v>0.03</v>
      </c>
      <c r="Q22" s="140">
        <v>0.03</v>
      </c>
      <c r="R22" s="140">
        <v>0.02</v>
      </c>
      <c r="S22" s="140">
        <v>0.28999999999999998</v>
      </c>
      <c r="T22" s="140">
        <v>0</v>
      </c>
      <c r="U22" s="140">
        <v>0</v>
      </c>
      <c r="V22" s="140">
        <v>0</v>
      </c>
    </row>
    <row r="23" spans="1:22" s="23" customFormat="1" ht="28.5" customHeight="1" x14ac:dyDescent="0.25">
      <c r="A23" s="156"/>
      <c r="B23" s="162">
        <v>21</v>
      </c>
      <c r="C23" s="171" t="s">
        <v>15</v>
      </c>
      <c r="D23" s="199" t="s">
        <v>115</v>
      </c>
      <c r="E23" s="171">
        <v>200</v>
      </c>
      <c r="F23" s="127">
        <v>2.02</v>
      </c>
      <c r="G23" s="127">
        <v>0.83</v>
      </c>
      <c r="H23" s="127">
        <v>34.869999999999997</v>
      </c>
      <c r="I23" s="127">
        <v>114.62</v>
      </c>
      <c r="J23" s="127">
        <v>0</v>
      </c>
      <c r="K23" s="127">
        <v>0</v>
      </c>
      <c r="L23" s="127">
        <v>20.51</v>
      </c>
      <c r="M23" s="127">
        <v>0</v>
      </c>
      <c r="N23" s="127">
        <v>0</v>
      </c>
      <c r="O23" s="127">
        <v>53.8</v>
      </c>
      <c r="P23" s="127">
        <v>0</v>
      </c>
      <c r="Q23" s="127">
        <v>28.28</v>
      </c>
      <c r="R23" s="127">
        <v>2.2799999999999998</v>
      </c>
      <c r="S23" s="127">
        <v>0</v>
      </c>
      <c r="T23" s="127">
        <v>0</v>
      </c>
      <c r="U23" s="127">
        <v>0</v>
      </c>
      <c r="V23" s="128">
        <v>0</v>
      </c>
    </row>
    <row r="24" spans="1:22" s="23" customFormat="1" ht="28.5" customHeight="1" x14ac:dyDescent="0.25">
      <c r="A24" s="167"/>
      <c r="B24" s="151"/>
      <c r="C24" s="151"/>
      <c r="D24" s="268" t="s">
        <v>16</v>
      </c>
      <c r="E24" s="246">
        <f>SUM(E21:E23)</f>
        <v>450</v>
      </c>
      <c r="F24" s="270">
        <f>F21+F23</f>
        <v>4.91</v>
      </c>
      <c r="G24" s="270">
        <f t="shared" ref="G24:V24" si="2">G21+G23</f>
        <v>8.98</v>
      </c>
      <c r="H24" s="270">
        <f t="shared" si="2"/>
        <v>57.87</v>
      </c>
      <c r="I24" s="165">
        <f>I21+I23+I22</f>
        <v>424.35</v>
      </c>
      <c r="J24" s="150">
        <f t="shared" si="2"/>
        <v>7.0000000000000007E-2</v>
      </c>
      <c r="K24" s="150">
        <f t="shared" si="2"/>
        <v>0</v>
      </c>
      <c r="L24" s="150">
        <f t="shared" si="2"/>
        <v>20.51</v>
      </c>
      <c r="M24" s="150">
        <f t="shared" si="2"/>
        <v>57.1</v>
      </c>
      <c r="N24" s="150">
        <f t="shared" si="2"/>
        <v>0</v>
      </c>
      <c r="O24" s="150">
        <f t="shared" si="2"/>
        <v>54.15</v>
      </c>
      <c r="P24" s="150">
        <f t="shared" si="2"/>
        <v>7.7</v>
      </c>
      <c r="Q24" s="127">
        <f t="shared" si="2"/>
        <v>66.48</v>
      </c>
      <c r="R24" s="127">
        <f t="shared" si="2"/>
        <v>8.35</v>
      </c>
      <c r="S24" s="127">
        <f t="shared" si="2"/>
        <v>0.33</v>
      </c>
      <c r="T24" s="127">
        <f t="shared" si="2"/>
        <v>0</v>
      </c>
      <c r="U24" s="127">
        <f t="shared" si="2"/>
        <v>0</v>
      </c>
      <c r="V24" s="127">
        <f t="shared" si="2"/>
        <v>0</v>
      </c>
    </row>
    <row r="25" spans="1:22" s="23" customFormat="1" ht="28.5" customHeight="1" x14ac:dyDescent="0.25">
      <c r="A25" s="167"/>
      <c r="B25" s="167"/>
      <c r="C25" s="167"/>
      <c r="D25" s="268" t="s">
        <v>17</v>
      </c>
      <c r="E25" s="167"/>
      <c r="F25" s="151"/>
      <c r="G25" s="151"/>
      <c r="H25" s="151"/>
      <c r="I25" s="166">
        <f>I24*100/2350</f>
        <v>18.057446808510637</v>
      </c>
      <c r="J25" s="167"/>
      <c r="K25" s="167"/>
      <c r="L25" s="167"/>
      <c r="M25" s="167"/>
      <c r="N25" s="167"/>
      <c r="O25" s="167"/>
      <c r="P25" s="167"/>
      <c r="Q25" s="156"/>
      <c r="R25" s="156"/>
      <c r="S25" s="156"/>
      <c r="T25" s="156"/>
      <c r="U25" s="156"/>
      <c r="V25" s="156"/>
    </row>
    <row r="26" spans="1:22" s="23" customFormat="1" ht="28.5" customHeight="1" x14ac:dyDescent="0.25">
      <c r="A26" s="151" t="s">
        <v>116</v>
      </c>
      <c r="B26" s="139">
        <v>337</v>
      </c>
      <c r="C26" s="139" t="s">
        <v>6</v>
      </c>
      <c r="D26" s="182" t="s">
        <v>148</v>
      </c>
      <c r="E26" s="139">
        <v>90</v>
      </c>
      <c r="F26" s="140">
        <v>20.98</v>
      </c>
      <c r="G26" s="140">
        <v>20.440000000000001</v>
      </c>
      <c r="H26" s="140">
        <v>4.6100000000000003</v>
      </c>
      <c r="I26" s="140">
        <v>289.63</v>
      </c>
      <c r="J26" s="140">
        <v>7.0000000000000007E-2</v>
      </c>
      <c r="K26" s="140">
        <v>0.19</v>
      </c>
      <c r="L26" s="140">
        <v>0.76</v>
      </c>
      <c r="M26" s="140">
        <v>70</v>
      </c>
      <c r="N26" s="140">
        <v>0.45</v>
      </c>
      <c r="O26" s="140">
        <v>176.49</v>
      </c>
      <c r="P26" s="140">
        <v>230.04</v>
      </c>
      <c r="Q26" s="140">
        <v>24.09</v>
      </c>
      <c r="R26" s="140">
        <v>1.93</v>
      </c>
      <c r="S26" s="140">
        <v>202.29</v>
      </c>
      <c r="T26" s="140">
        <v>3.0000000000000001E-3</v>
      </c>
      <c r="U26" s="140">
        <v>3.0000000000000001E-3</v>
      </c>
      <c r="V26" s="152">
        <v>0.1</v>
      </c>
    </row>
    <row r="27" spans="1:22" s="23" customFormat="1" ht="28.5" customHeight="1" x14ac:dyDescent="0.25">
      <c r="A27" s="276"/>
      <c r="B27" s="151">
        <v>64</v>
      </c>
      <c r="C27" s="255" t="s">
        <v>52</v>
      </c>
      <c r="D27" s="195" t="s">
        <v>55</v>
      </c>
      <c r="E27" s="151">
        <v>150</v>
      </c>
      <c r="F27" s="149">
        <v>6.76</v>
      </c>
      <c r="G27" s="149">
        <v>3.93</v>
      </c>
      <c r="H27" s="149">
        <v>41.29</v>
      </c>
      <c r="I27" s="149">
        <v>227.48</v>
      </c>
      <c r="J27" s="149">
        <v>0.08</v>
      </c>
      <c r="K27" s="149">
        <v>0.03</v>
      </c>
      <c r="L27" s="149">
        <v>0</v>
      </c>
      <c r="M27" s="149">
        <v>10</v>
      </c>
      <c r="N27" s="149">
        <v>0.06</v>
      </c>
      <c r="O27" s="149">
        <v>13.22</v>
      </c>
      <c r="P27" s="149">
        <v>50.76</v>
      </c>
      <c r="Q27" s="149">
        <v>9.1199999999999992</v>
      </c>
      <c r="R27" s="149">
        <v>0.92</v>
      </c>
      <c r="S27" s="149">
        <v>72.489999999999995</v>
      </c>
      <c r="T27" s="149">
        <v>1E-3</v>
      </c>
      <c r="U27" s="149">
        <v>0</v>
      </c>
      <c r="V27" s="149">
        <v>0.01</v>
      </c>
    </row>
    <row r="28" spans="1:22" s="23" customFormat="1" ht="28.5" customHeight="1" x14ac:dyDescent="0.25">
      <c r="A28" s="151"/>
      <c r="B28" s="151"/>
      <c r="C28" s="151" t="s">
        <v>117</v>
      </c>
      <c r="D28" s="195" t="s">
        <v>118</v>
      </c>
      <c r="E28" s="151">
        <v>200</v>
      </c>
      <c r="F28" s="149">
        <v>5.6</v>
      </c>
      <c r="G28" s="149">
        <v>5</v>
      </c>
      <c r="H28" s="149">
        <v>22</v>
      </c>
      <c r="I28" s="149">
        <v>156</v>
      </c>
      <c r="J28" s="149"/>
      <c r="K28" s="149"/>
      <c r="L28" s="149"/>
      <c r="M28" s="149"/>
      <c r="N28" s="149"/>
      <c r="O28" s="149"/>
      <c r="P28" s="149"/>
      <c r="Q28" s="154"/>
      <c r="R28" s="154"/>
      <c r="S28" s="154"/>
      <c r="T28" s="154"/>
      <c r="U28" s="154"/>
      <c r="V28" s="128"/>
    </row>
    <row r="29" spans="1:22" s="23" customFormat="1" ht="28.5" customHeight="1" x14ac:dyDescent="0.25">
      <c r="A29" s="167"/>
      <c r="B29" s="151">
        <v>518</v>
      </c>
      <c r="C29" s="151" t="s">
        <v>14</v>
      </c>
      <c r="D29" s="255" t="s">
        <v>121</v>
      </c>
      <c r="E29" s="151">
        <v>200</v>
      </c>
      <c r="F29" s="150">
        <v>0.51</v>
      </c>
      <c r="G29" s="150">
        <v>0</v>
      </c>
      <c r="H29" s="150">
        <v>33</v>
      </c>
      <c r="I29" s="165">
        <v>125</v>
      </c>
      <c r="J29" s="150">
        <v>0.04</v>
      </c>
      <c r="K29" s="150">
        <v>0</v>
      </c>
      <c r="L29" s="150">
        <v>4</v>
      </c>
      <c r="M29" s="150">
        <v>0</v>
      </c>
      <c r="N29" s="150">
        <v>0</v>
      </c>
      <c r="O29" s="150">
        <v>10.4</v>
      </c>
      <c r="P29" s="150">
        <v>30</v>
      </c>
      <c r="Q29" s="127">
        <v>24</v>
      </c>
      <c r="R29" s="127">
        <v>0.2</v>
      </c>
      <c r="S29" s="127">
        <v>0</v>
      </c>
      <c r="T29" s="127">
        <v>0</v>
      </c>
      <c r="U29" s="127">
        <v>0</v>
      </c>
      <c r="V29" s="127">
        <v>0</v>
      </c>
    </row>
    <row r="30" spans="1:22" s="23" customFormat="1" ht="28.5" customHeight="1" x14ac:dyDescent="0.25">
      <c r="A30" s="156"/>
      <c r="B30" s="171"/>
      <c r="C30" s="162"/>
      <c r="D30" s="201" t="s">
        <v>16</v>
      </c>
      <c r="E30" s="155">
        <f>SUM(E26:E29)</f>
        <v>640</v>
      </c>
      <c r="F30" s="155">
        <f t="shared" ref="F30:V30" si="3">SUM(F26:F29)</f>
        <v>33.85</v>
      </c>
      <c r="G30" s="155">
        <f t="shared" si="3"/>
        <v>29.37</v>
      </c>
      <c r="H30" s="155">
        <f t="shared" si="3"/>
        <v>100.9</v>
      </c>
      <c r="I30" s="155">
        <f t="shared" si="3"/>
        <v>798.11</v>
      </c>
      <c r="J30" s="155">
        <f t="shared" si="3"/>
        <v>0.19000000000000003</v>
      </c>
      <c r="K30" s="155">
        <f t="shared" si="3"/>
        <v>0.22</v>
      </c>
      <c r="L30" s="155">
        <f t="shared" si="3"/>
        <v>4.76</v>
      </c>
      <c r="M30" s="155">
        <f t="shared" si="3"/>
        <v>80</v>
      </c>
      <c r="N30" s="155">
        <f t="shared" si="3"/>
        <v>0.51</v>
      </c>
      <c r="O30" s="155">
        <f t="shared" si="3"/>
        <v>200.11</v>
      </c>
      <c r="P30" s="155">
        <f t="shared" si="3"/>
        <v>310.8</v>
      </c>
      <c r="Q30" s="155">
        <f t="shared" si="3"/>
        <v>57.21</v>
      </c>
      <c r="R30" s="155">
        <f t="shared" si="3"/>
        <v>3.0500000000000003</v>
      </c>
      <c r="S30" s="155">
        <f t="shared" si="3"/>
        <v>274.77999999999997</v>
      </c>
      <c r="T30" s="155">
        <f t="shared" si="3"/>
        <v>4.0000000000000001E-3</v>
      </c>
      <c r="U30" s="155">
        <f t="shared" si="3"/>
        <v>3.0000000000000001E-3</v>
      </c>
      <c r="V30" s="155">
        <f t="shared" si="3"/>
        <v>0.11</v>
      </c>
    </row>
    <row r="31" spans="1:22" s="23" customFormat="1" ht="28.5" customHeight="1" x14ac:dyDescent="0.25">
      <c r="A31" s="156"/>
      <c r="B31" s="156"/>
      <c r="C31" s="156"/>
      <c r="D31" s="201" t="s">
        <v>17</v>
      </c>
      <c r="E31" s="156">
        <v>0</v>
      </c>
      <c r="F31" s="171"/>
      <c r="G31" s="171"/>
      <c r="H31" s="171"/>
      <c r="I31" s="168">
        <f>I30*100/2350</f>
        <v>33.96212765957447</v>
      </c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</row>
    <row r="32" spans="1:22" s="23" customFormat="1" ht="28.5" customHeight="1" x14ac:dyDescent="0.25">
      <c r="A32" s="179"/>
      <c r="B32" s="179"/>
      <c r="C32" s="249"/>
      <c r="D32" s="249"/>
      <c r="E32" s="249">
        <f>E30+E24+E19+E10</f>
        <v>2480</v>
      </c>
      <c r="F32" s="249"/>
      <c r="G32" s="249"/>
      <c r="H32" s="249"/>
      <c r="I32" s="173">
        <f>I31+I25++I20+I11</f>
        <v>109.92127659574469</v>
      </c>
    </row>
    <row r="33" spans="1:8" ht="22.5" x14ac:dyDescent="0.3">
      <c r="A33" s="69"/>
      <c r="B33" s="69"/>
      <c r="C33" s="64"/>
      <c r="D33" s="64"/>
      <c r="E33" s="64"/>
      <c r="F33" s="64"/>
      <c r="G33" s="64"/>
      <c r="H33" s="64"/>
    </row>
    <row r="34" spans="1:8" ht="22.5" x14ac:dyDescent="0.3">
      <c r="A34" s="69"/>
      <c r="B34" s="69"/>
      <c r="C34" s="37"/>
      <c r="D34" s="37"/>
      <c r="E34" s="37"/>
      <c r="F34" s="37"/>
      <c r="G34" s="37"/>
      <c r="H34" s="37"/>
    </row>
    <row r="35" spans="1:8" ht="22.5" x14ac:dyDescent="0.3">
      <c r="A35" s="69"/>
      <c r="B35" s="69"/>
      <c r="C35" s="37"/>
      <c r="D35" s="37"/>
      <c r="E35" s="37"/>
      <c r="F35" s="37"/>
      <c r="G35" s="37"/>
      <c r="H35" s="37"/>
    </row>
    <row r="36" spans="1:8" ht="22.5" x14ac:dyDescent="0.3">
      <c r="A36" s="69"/>
      <c r="B36" s="69"/>
      <c r="C36" s="37"/>
      <c r="D36" s="37"/>
      <c r="E36" s="37"/>
      <c r="F36" s="37"/>
      <c r="G36" s="37"/>
      <c r="H36" s="37"/>
    </row>
    <row r="37" spans="1:8" ht="22.5" x14ac:dyDescent="0.3">
      <c r="A37" s="69"/>
      <c r="B37" s="69"/>
      <c r="C37" s="37"/>
      <c r="D37" s="37"/>
      <c r="E37" s="37"/>
      <c r="F37" s="37"/>
      <c r="G37" s="37"/>
      <c r="H37" s="37"/>
    </row>
    <row r="38" spans="1:8" ht="22.5" x14ac:dyDescent="0.3">
      <c r="A38" s="69"/>
      <c r="B38" s="69"/>
      <c r="C38" s="37"/>
      <c r="D38" s="37"/>
      <c r="E38" s="37"/>
      <c r="F38" s="37"/>
      <c r="G38" s="37"/>
      <c r="H38" s="37"/>
    </row>
    <row r="39" spans="1:8" ht="22.5" x14ac:dyDescent="0.3">
      <c r="A39" s="69"/>
      <c r="B39" s="69"/>
      <c r="C39" s="37"/>
      <c r="D39" s="37"/>
      <c r="E39" s="37"/>
      <c r="F39" s="37"/>
      <c r="G39" s="37"/>
      <c r="H39" s="37"/>
    </row>
    <row r="40" spans="1:8" ht="23.25" x14ac:dyDescent="0.35">
      <c r="A40" s="69"/>
      <c r="B40" s="69"/>
      <c r="C40" s="37"/>
      <c r="D40" s="58" t="s">
        <v>135</v>
      </c>
      <c r="E40" s="37"/>
      <c r="F40" s="37"/>
      <c r="G40" s="37"/>
      <c r="H40" s="37"/>
    </row>
    <row r="41" spans="1:8" ht="23.25" x14ac:dyDescent="0.35">
      <c r="A41" s="69"/>
      <c r="B41" s="69"/>
      <c r="C41" s="37"/>
      <c r="D41" s="58"/>
      <c r="E41" s="37"/>
      <c r="F41" s="37"/>
      <c r="G41" s="37"/>
      <c r="H41" s="37"/>
    </row>
    <row r="42" spans="1:8" ht="23.25" x14ac:dyDescent="0.35">
      <c r="A42" s="69"/>
      <c r="B42" s="69"/>
      <c r="C42" s="37"/>
      <c r="D42" s="58" t="s">
        <v>136</v>
      </c>
      <c r="E42" s="37"/>
      <c r="F42" s="37"/>
      <c r="G42" s="37"/>
      <c r="H42" s="37"/>
    </row>
    <row r="43" spans="1:8" ht="22.5" x14ac:dyDescent="0.3">
      <c r="A43" s="69"/>
      <c r="B43" s="69"/>
      <c r="C43" s="37"/>
      <c r="D43" s="37"/>
      <c r="E43" s="37"/>
      <c r="F43" s="37"/>
      <c r="G43" s="37"/>
      <c r="H43" s="37"/>
    </row>
    <row r="44" spans="1:8" ht="22.5" x14ac:dyDescent="0.3">
      <c r="A44" s="69"/>
      <c r="B44" s="69"/>
      <c r="C44" s="37"/>
      <c r="D44" s="37"/>
      <c r="E44" s="37"/>
      <c r="F44" s="37"/>
      <c r="G44" s="37"/>
      <c r="H44" s="37"/>
    </row>
    <row r="45" spans="1:8" ht="22.5" x14ac:dyDescent="0.3">
      <c r="A45" s="69"/>
      <c r="B45" s="69"/>
      <c r="C45" s="37"/>
      <c r="D45" s="37"/>
      <c r="E45" s="37"/>
      <c r="F45" s="37"/>
      <c r="G45" s="37"/>
      <c r="H45" s="37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1 день</vt:lpstr>
      <vt:lpstr>2 день</vt:lpstr>
      <vt:lpstr>3 день</vt:lpstr>
      <vt:lpstr>4 день</vt:lpstr>
      <vt:lpstr>5 день</vt:lpstr>
      <vt:lpstr>6 день </vt:lpstr>
      <vt:lpstr>7 день</vt:lpstr>
      <vt:lpstr>8 день</vt:lpstr>
      <vt:lpstr>9 день</vt:lpstr>
      <vt:lpstr>10 день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 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2024-09-10T03:20:43Z</dcterms:modified>
</cp:coreProperties>
</file>