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gmk-portal\АНОО НОШ Интеллект Академия\#Соловьев О.В#\_СТОЛОВАЯ\"/>
    </mc:Choice>
  </mc:AlternateContent>
  <xr:revisionPtr revIDLastSave="0" documentId="8_{F9595E73-4308-42DB-8756-8DF931D04FE7}" xr6:coauthVersionLast="36" xr6:coauthVersionMax="36" xr10:uidLastSave="{00000000-0000-0000-0000-000000000000}"/>
  <bookViews>
    <workbookView xWindow="0" yWindow="0" windowWidth="28800" windowHeight="12225" xr2:uid="{3A49CC1B-2129-4E72-AC6E-1717D08F883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0" i="1" l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J31" i="1" s="1"/>
  <c r="I30" i="1"/>
  <c r="H30" i="1"/>
  <c r="G30" i="1"/>
  <c r="F30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J26" i="1" s="1"/>
  <c r="I25" i="1"/>
  <c r="H25" i="1"/>
  <c r="G25" i="1"/>
  <c r="F25" i="1"/>
  <c r="J21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G11" i="1"/>
  <c r="F11" i="1"/>
  <c r="I9" i="1"/>
  <c r="H9" i="1"/>
  <c r="H11" i="1" s="1"/>
  <c r="J8" i="1"/>
  <c r="J11" i="1" s="1"/>
  <c r="I8" i="1"/>
  <c r="I11" i="1" s="1"/>
  <c r="H8" i="1"/>
  <c r="G8" i="1"/>
  <c r="J32" i="1" l="1"/>
  <c r="J12" i="1"/>
</calcChain>
</file>

<file path=xl/sharedStrings.xml><?xml version="1.0" encoding="utf-8"?>
<sst xmlns="http://schemas.openxmlformats.org/spreadsheetml/2006/main" count="78" uniqueCount="65">
  <si>
    <t>Меню</t>
  </si>
  <si>
    <t>№10</t>
  </si>
  <si>
    <t>марта 2023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</si>
  <si>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</si>
  <si>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</si>
  <si>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</si>
  <si>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</si>
  <si>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</si>
  <si>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</si>
  <si>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</si>
  <si>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</si>
  <si>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</si>
  <si>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</si>
  <si>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</si>
  <si>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</si>
  <si>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</si>
  <si>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</si>
  <si>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</si>
  <si>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</si>
  <si>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</si>
  <si>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</si>
  <si>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</si>
  <si>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</si>
  <si>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</si>
  <si>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</si>
  <si>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</si>
  <si>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</si>
  <si>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</si>
  <si>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</si>
  <si>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</si>
  <si>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ассортименте (виноград)</t>
  </si>
  <si>
    <t>Масло сливочное  шоколадное порциями</t>
  </si>
  <si>
    <t>Бутерброд с сыром/колбасой</t>
  </si>
  <si>
    <t>35/2</t>
  </si>
  <si>
    <t>гор. Напиток</t>
  </si>
  <si>
    <t>Какао с молоком</t>
  </si>
  <si>
    <t>хлеб ржаной</t>
  </si>
  <si>
    <t>Хлеб ржаной/батон йодированный</t>
  </si>
  <si>
    <t>20/20</t>
  </si>
  <si>
    <t>Итого за прием пищи:</t>
  </si>
  <si>
    <t>Доля суточной потребности в энергии, %</t>
  </si>
  <si>
    <t>Обед</t>
  </si>
  <si>
    <t xml:space="preserve"> закуска</t>
  </si>
  <si>
    <t>Винегрет с сельдью</t>
  </si>
  <si>
    <t>1 блюдо</t>
  </si>
  <si>
    <t>Суп гороховый с мясом</t>
  </si>
  <si>
    <t>2 блюдо</t>
  </si>
  <si>
    <t>Котлета из птицы</t>
  </si>
  <si>
    <t xml:space="preserve"> гарнир</t>
  </si>
  <si>
    <t>Фарфале отварные с маслом/спагетти</t>
  </si>
  <si>
    <t>3 блюдо</t>
  </si>
  <si>
    <t>Компот из сухофруктов/курага</t>
  </si>
  <si>
    <t>хлеб пшеничный</t>
  </si>
  <si>
    <t>Хлеб пшеничный</t>
  </si>
  <si>
    <t>Хлеб ржаной</t>
  </si>
  <si>
    <t xml:space="preserve">Полдник </t>
  </si>
  <si>
    <t>десерт</t>
  </si>
  <si>
    <t>Блинчики с яблочным припеком/сдоба</t>
  </si>
  <si>
    <t>Молоко/чай</t>
  </si>
  <si>
    <t xml:space="preserve">Фрукты в ассортименте </t>
  </si>
  <si>
    <t>Ужин</t>
  </si>
  <si>
    <t>Жаркое с мясо/Пельмени из мраморной говядины</t>
  </si>
  <si>
    <t>напиток</t>
  </si>
  <si>
    <t>Кисломолочный/снежок,кефир</t>
  </si>
  <si>
    <t>Сок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</si>
</sst>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23" x14ac:knownFonts="1">
    <font>
      <sz val="11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Calibri"/>
      <family val="2"/>
      <charset val="204"/>
    </font>
    <font>
      <i/>
      <sz val="12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i/>
      <sz val="12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4">
    <xf numFmtId="0" fontId="0" fillId="0" borderId="0" xfId="0"/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right"/>
    </xf>
    <xf numFmtId="17" fontId="2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0" fillId="0" borderId="1" xfId="0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9" fillId="3" borderId="0" xfId="0" applyFont="1" applyFill="1"/>
    <xf numFmtId="0" fontId="10" fillId="0" borderId="1" xfId="0" applyFont="1" applyBorder="1" applyAlignment="1">
      <alignment horizontal="left"/>
    </xf>
    <xf numFmtId="0" fontId="11" fillId="3" borderId="1" xfId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11" fillId="2" borderId="1" xfId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11" fillId="0" borderId="1" xfId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 wrapText="1"/>
    </xf>
    <xf numFmtId="0" fontId="17" fillId="0" borderId="1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21" fillId="0" borderId="0" xfId="0" applyFont="1" applyFill="1"/>
    <xf numFmtId="164" fontId="22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 2" xfId="1" xr:uid="{27C33971-AF3A-4C08-B14F-F8BC2A6658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EE38E-8D16-4503-A836-C691D5812AE9}">
  <dimension ref="B2:W32"/>
  <sheetViews>
    <sheetView tabSelected="1" workbookViewId="0">
      <selection sqref="A1:XFD1048576"/>
    </sheetView>
  </sheetViews>
  <sheetFormatPr defaultRowHeight="15" x14ac:dyDescent="0.25"/>
  <cols>
    <col min="2" max="2" width="20.140625" customWidth="1"/>
    <col min="3" max="3" width="15.7109375" style="83" customWidth="1"/>
    <col min="4" max="4" width="20.85546875" customWidth="1"/>
    <col min="5" max="5" width="54.28515625" customWidth="1"/>
    <col min="6" max="6" width="16.28515625" customWidth="1"/>
    <col min="7" max="7" width="11.140625" bestFit="1" customWidth="1"/>
    <col min="8" max="8" width="11.28515625" customWidth="1"/>
    <col min="9" max="9" width="12.85546875" customWidth="1"/>
    <col min="10" max="10" width="22.42578125" customWidth="1"/>
    <col min="11" max="11" width="11.28515625" customWidth="1"/>
    <col min="22" max="22" width="11.140625" bestFit="1" customWidth="1"/>
  </cols>
  <sheetData>
    <row r="2" spans="2:23" ht="27" x14ac:dyDescent="0.35">
      <c r="B2" s="1" t="s">
        <v>0</v>
      </c>
      <c r="C2" s="2" t="s">
        <v>1</v>
      </c>
      <c r="D2" s="3">
        <v>17</v>
      </c>
      <c r="E2" s="4" t="s">
        <v>2</v>
      </c>
      <c r="F2" s="5"/>
      <c r="G2" s="6"/>
      <c r="J2" s="7"/>
      <c r="K2" s="8"/>
      <c r="L2" s="9"/>
      <c r="M2" s="10"/>
    </row>
    <row r="3" spans="2:23" x14ac:dyDescent="0.25">
      <c r="B3" s="9"/>
      <c r="C3" s="11"/>
      <c r="D3" s="9"/>
      <c r="E3" s="9"/>
      <c r="F3" s="9"/>
      <c r="G3" s="9"/>
      <c r="H3" s="9"/>
      <c r="I3" s="9"/>
      <c r="J3" s="9"/>
      <c r="K3" s="9"/>
      <c r="L3" s="9"/>
      <c r="M3" s="10"/>
    </row>
    <row r="4" spans="2:23" s="18" customFormat="1" ht="15.75" x14ac:dyDescent="0.25">
      <c r="B4" s="12" t="s">
        <v>3</v>
      </c>
      <c r="C4" s="13" t="s">
        <v>4</v>
      </c>
      <c r="D4" s="12" t="s">
        <v>5</v>
      </c>
      <c r="E4" s="14" t="s">
        <v>6</v>
      </c>
      <c r="F4" s="14" t="s">
        <v>7</v>
      </c>
      <c r="G4" s="14" t="s">
        <v>8</v>
      </c>
      <c r="H4" s="15"/>
      <c r="I4" s="15"/>
      <c r="J4" s="16" t="s">
        <v>9</v>
      </c>
      <c r="K4" s="14" t="s">
        <v>10</v>
      </c>
      <c r="L4" s="14"/>
      <c r="M4" s="17"/>
      <c r="N4" s="17"/>
      <c r="O4" s="17"/>
      <c r="P4" s="14" t="s">
        <v>11</v>
      </c>
      <c r="Q4" s="14"/>
      <c r="R4" s="14"/>
      <c r="S4" s="14"/>
      <c r="T4" s="14"/>
      <c r="U4" s="14"/>
      <c r="V4" s="14"/>
      <c r="W4" s="14"/>
    </row>
    <row r="5" spans="2:23" s="18" customFormat="1" ht="45.75" x14ac:dyDescent="0.25">
      <c r="B5" s="15"/>
      <c r="C5" s="19"/>
      <c r="D5" s="15"/>
      <c r="E5" s="15"/>
      <c r="F5" s="15"/>
      <c r="G5" s="20" t="s">
        <v>12</v>
      </c>
      <c r="H5" s="20" t="s">
        <v>13</v>
      </c>
      <c r="I5" s="20" t="s">
        <v>14</v>
      </c>
      <c r="J5" s="16"/>
      <c r="K5" s="20" t="s">
        <v>15</v>
      </c>
      <c r="L5" s="20" t="s">
        <v>16</v>
      </c>
      <c r="M5" s="20" t="s">
        <v>17</v>
      </c>
      <c r="N5" s="21" t="s">
        <v>18</v>
      </c>
      <c r="O5" s="20" t="s">
        <v>19</v>
      </c>
      <c r="P5" s="20" t="s">
        <v>20</v>
      </c>
      <c r="Q5" s="20" t="s">
        <v>21</v>
      </c>
      <c r="R5" s="20" t="s">
        <v>22</v>
      </c>
      <c r="S5" s="20" t="s">
        <v>23</v>
      </c>
      <c r="T5" s="20" t="s">
        <v>24</v>
      </c>
      <c r="U5" s="20" t="s">
        <v>25</v>
      </c>
      <c r="V5" s="20" t="s">
        <v>26</v>
      </c>
      <c r="W5" s="20" t="s">
        <v>27</v>
      </c>
    </row>
    <row r="6" spans="2:23" s="18" customFormat="1" ht="15.75" x14ac:dyDescent="0.25">
      <c r="B6" s="22" t="s">
        <v>28</v>
      </c>
      <c r="C6" s="23">
        <v>26</v>
      </c>
      <c r="D6" s="22" t="s">
        <v>29</v>
      </c>
      <c r="E6" s="24" t="s">
        <v>30</v>
      </c>
      <c r="F6" s="25">
        <v>100</v>
      </c>
      <c r="G6" s="26">
        <v>0.6</v>
      </c>
      <c r="H6" s="26">
        <v>0.6</v>
      </c>
      <c r="I6" s="26">
        <v>15.4</v>
      </c>
      <c r="J6" s="27">
        <v>72</v>
      </c>
      <c r="K6" s="26">
        <v>0.05</v>
      </c>
      <c r="L6" s="26">
        <v>0.02</v>
      </c>
      <c r="M6" s="26">
        <v>6</v>
      </c>
      <c r="N6" s="26">
        <v>0</v>
      </c>
      <c r="O6" s="26">
        <v>0</v>
      </c>
      <c r="P6" s="26">
        <v>30</v>
      </c>
      <c r="Q6" s="26">
        <v>22</v>
      </c>
      <c r="R6" s="26">
        <v>17</v>
      </c>
      <c r="S6" s="26">
        <v>0.6</v>
      </c>
      <c r="T6" s="26">
        <v>225</v>
      </c>
      <c r="U6" s="26">
        <v>8.0000000000000002E-3</v>
      </c>
      <c r="V6" s="26">
        <v>1E-4</v>
      </c>
      <c r="W6" s="28">
        <v>1E-3</v>
      </c>
    </row>
    <row r="7" spans="2:23" s="34" customFormat="1" ht="15.75" x14ac:dyDescent="0.25">
      <c r="B7" s="29"/>
      <c r="C7" s="30">
        <v>201</v>
      </c>
      <c r="D7" s="30" t="s">
        <v>29</v>
      </c>
      <c r="E7" s="31" t="s">
        <v>31</v>
      </c>
      <c r="F7" s="32">
        <v>15</v>
      </c>
      <c r="G7" s="33">
        <v>0.06</v>
      </c>
      <c r="H7" s="33">
        <v>3.1</v>
      </c>
      <c r="I7" s="33">
        <v>0.95</v>
      </c>
      <c r="J7" s="27">
        <v>32.049999999999997</v>
      </c>
      <c r="K7" s="33">
        <v>0</v>
      </c>
      <c r="L7" s="33">
        <v>0</v>
      </c>
      <c r="M7" s="33">
        <v>0</v>
      </c>
      <c r="N7" s="33">
        <v>20</v>
      </c>
      <c r="O7" s="33">
        <v>0.06</v>
      </c>
      <c r="P7" s="33">
        <v>2.95</v>
      </c>
      <c r="Q7" s="33">
        <v>3.6</v>
      </c>
      <c r="R7" s="33">
        <v>0.25</v>
      </c>
      <c r="S7" s="33">
        <v>0</v>
      </c>
      <c r="T7" s="33">
        <v>2.65</v>
      </c>
      <c r="U7" s="33">
        <v>0</v>
      </c>
      <c r="V7" s="33">
        <v>5.0000000000000002E-5</v>
      </c>
      <c r="W7" s="33">
        <v>0</v>
      </c>
    </row>
    <row r="8" spans="2:23" s="34" customFormat="1" ht="15.75" x14ac:dyDescent="0.25">
      <c r="B8" s="23"/>
      <c r="C8" s="30">
        <v>290</v>
      </c>
      <c r="D8" s="22" t="s">
        <v>29</v>
      </c>
      <c r="E8" s="31" t="s">
        <v>32</v>
      </c>
      <c r="F8" s="32" t="s">
        <v>33</v>
      </c>
      <c r="G8" s="26">
        <f>4.98*2</f>
        <v>9.9600000000000009</v>
      </c>
      <c r="H8" s="26">
        <f>5.01*2</f>
        <v>10.02</v>
      </c>
      <c r="I8" s="26">
        <f>9.96*2</f>
        <v>19.920000000000002</v>
      </c>
      <c r="J8" s="27">
        <f>107*2</f>
        <v>214</v>
      </c>
      <c r="K8" s="26">
        <v>0.03</v>
      </c>
      <c r="L8" s="26">
        <v>0.05</v>
      </c>
      <c r="M8" s="26">
        <v>0.1</v>
      </c>
      <c r="N8" s="26">
        <v>40</v>
      </c>
      <c r="O8" s="26">
        <v>0.14000000000000001</v>
      </c>
      <c r="P8" s="26">
        <v>135.80000000000001</v>
      </c>
      <c r="Q8" s="26">
        <v>88</v>
      </c>
      <c r="R8" s="26">
        <v>7.85</v>
      </c>
      <c r="S8" s="26">
        <v>0.39</v>
      </c>
      <c r="T8" s="26">
        <v>31.6</v>
      </c>
      <c r="U8" s="26">
        <v>0</v>
      </c>
      <c r="V8" s="26">
        <v>0</v>
      </c>
      <c r="W8" s="26">
        <v>0</v>
      </c>
    </row>
    <row r="9" spans="2:23" s="34" customFormat="1" ht="15.75" x14ac:dyDescent="0.25">
      <c r="B9" s="23"/>
      <c r="C9" s="22">
        <v>115</v>
      </c>
      <c r="D9" s="22" t="s">
        <v>34</v>
      </c>
      <c r="E9" s="35" t="s">
        <v>35</v>
      </c>
      <c r="F9" s="22">
        <v>200</v>
      </c>
      <c r="G9" s="28">
        <v>6.64</v>
      </c>
      <c r="H9" s="28">
        <f>5.14*2</f>
        <v>10.28</v>
      </c>
      <c r="I9" s="28">
        <f>18.6*2</f>
        <v>37.200000000000003</v>
      </c>
      <c r="J9" s="27">
        <v>148.4</v>
      </c>
      <c r="K9" s="28">
        <v>0.06</v>
      </c>
      <c r="L9" s="28">
        <v>0.26</v>
      </c>
      <c r="M9" s="28">
        <v>2.6</v>
      </c>
      <c r="N9" s="28">
        <v>41.6</v>
      </c>
      <c r="O9" s="28">
        <v>0.06</v>
      </c>
      <c r="P9" s="28">
        <v>226.5</v>
      </c>
      <c r="Q9" s="28">
        <v>187.22</v>
      </c>
      <c r="R9" s="28">
        <v>40.36</v>
      </c>
      <c r="S9" s="28">
        <v>0.98</v>
      </c>
      <c r="T9" s="28">
        <v>308.39999999999998</v>
      </c>
      <c r="U9" s="28">
        <v>1.6E-2</v>
      </c>
      <c r="V9" s="28">
        <v>4.0000000000000001E-3</v>
      </c>
      <c r="W9" s="36">
        <v>4.5999999999999999E-2</v>
      </c>
    </row>
    <row r="10" spans="2:23" s="34" customFormat="1" ht="15.75" x14ac:dyDescent="0.25">
      <c r="B10" s="23"/>
      <c r="C10" s="22">
        <v>120</v>
      </c>
      <c r="D10" s="22" t="s">
        <v>36</v>
      </c>
      <c r="E10" s="35" t="s">
        <v>37</v>
      </c>
      <c r="F10" s="22" t="s">
        <v>38</v>
      </c>
      <c r="G10" s="26">
        <v>1.1399999999999999</v>
      </c>
      <c r="H10" s="26">
        <v>0.22</v>
      </c>
      <c r="I10" s="26">
        <v>7.44</v>
      </c>
      <c r="J10" s="37">
        <v>36.26</v>
      </c>
      <c r="K10" s="28">
        <v>0.02</v>
      </c>
      <c r="L10" s="28">
        <v>2.4E-2</v>
      </c>
      <c r="M10" s="28">
        <v>0.08</v>
      </c>
      <c r="N10" s="28">
        <v>0</v>
      </c>
      <c r="O10" s="28">
        <v>0</v>
      </c>
      <c r="P10" s="28">
        <v>6.8</v>
      </c>
      <c r="Q10" s="28">
        <v>24</v>
      </c>
      <c r="R10" s="28">
        <v>8.1999999999999993</v>
      </c>
      <c r="S10" s="28">
        <v>0.46</v>
      </c>
      <c r="T10" s="28">
        <v>73.5</v>
      </c>
      <c r="U10" s="28">
        <v>2E-3</v>
      </c>
      <c r="V10" s="28">
        <v>2E-3</v>
      </c>
      <c r="W10" s="28">
        <v>1.2E-2</v>
      </c>
    </row>
    <row r="11" spans="2:23" s="34" customFormat="1" ht="15.75" x14ac:dyDescent="0.25">
      <c r="B11" s="23"/>
      <c r="C11" s="23"/>
      <c r="D11" s="23"/>
      <c r="E11" s="38" t="s">
        <v>39</v>
      </c>
      <c r="F11" s="39">
        <f>SUM(F6:F10)</f>
        <v>315</v>
      </c>
      <c r="G11" s="23">
        <f t="shared" ref="G11:W11" si="0">SUM(G6:G10)</f>
        <v>18.400000000000002</v>
      </c>
      <c r="H11" s="23">
        <f t="shared" si="0"/>
        <v>24.22</v>
      </c>
      <c r="I11" s="23">
        <f t="shared" si="0"/>
        <v>80.91</v>
      </c>
      <c r="J11" s="40">
        <f t="shared" si="0"/>
        <v>502.71000000000004</v>
      </c>
      <c r="K11" s="23">
        <f t="shared" si="0"/>
        <v>0.16</v>
      </c>
      <c r="L11" s="23">
        <f t="shared" si="0"/>
        <v>0.35400000000000004</v>
      </c>
      <c r="M11" s="23">
        <f t="shared" si="0"/>
        <v>8.7799999999999994</v>
      </c>
      <c r="N11" s="23">
        <f t="shared" si="0"/>
        <v>101.6</v>
      </c>
      <c r="O11" s="23">
        <f t="shared" si="0"/>
        <v>0.26</v>
      </c>
      <c r="P11" s="23">
        <f t="shared" si="0"/>
        <v>402.05</v>
      </c>
      <c r="Q11" s="23">
        <f t="shared" si="0"/>
        <v>324.82</v>
      </c>
      <c r="R11" s="23">
        <f t="shared" si="0"/>
        <v>73.660000000000011</v>
      </c>
      <c r="S11" s="23">
        <f t="shared" si="0"/>
        <v>2.4300000000000002</v>
      </c>
      <c r="T11" s="23">
        <f t="shared" si="0"/>
        <v>641.15</v>
      </c>
      <c r="U11" s="23">
        <f t="shared" si="0"/>
        <v>2.6000000000000002E-2</v>
      </c>
      <c r="V11" s="23">
        <f t="shared" si="0"/>
        <v>6.1500000000000001E-3</v>
      </c>
      <c r="W11" s="23">
        <f t="shared" si="0"/>
        <v>5.8999999999999997E-2</v>
      </c>
    </row>
    <row r="12" spans="2:23" s="34" customFormat="1" ht="15.75" x14ac:dyDescent="0.25">
      <c r="B12" s="23"/>
      <c r="C12" s="23"/>
      <c r="D12" s="23"/>
      <c r="E12" s="38" t="s">
        <v>40</v>
      </c>
      <c r="F12" s="23"/>
      <c r="G12" s="23"/>
      <c r="H12" s="23"/>
      <c r="I12" s="23"/>
      <c r="J12" s="40">
        <f>J11/23.5</f>
        <v>21.391914893617024</v>
      </c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36"/>
    </row>
    <row r="13" spans="2:23" s="18" customFormat="1" ht="15.75" x14ac:dyDescent="0.25">
      <c r="B13" s="23" t="s">
        <v>41</v>
      </c>
      <c r="C13" s="23">
        <v>262</v>
      </c>
      <c r="D13" s="23" t="s">
        <v>42</v>
      </c>
      <c r="E13" s="41" t="s">
        <v>43</v>
      </c>
      <c r="F13" s="42">
        <v>60</v>
      </c>
      <c r="G13" s="28">
        <v>4.0599999999999996</v>
      </c>
      <c r="H13" s="28">
        <v>7.89</v>
      </c>
      <c r="I13" s="28">
        <v>3.88</v>
      </c>
      <c r="J13" s="27">
        <v>108.18</v>
      </c>
      <c r="K13" s="28">
        <v>0.03</v>
      </c>
      <c r="L13" s="28">
        <v>0.05</v>
      </c>
      <c r="M13" s="28">
        <v>1.92</v>
      </c>
      <c r="N13" s="28">
        <v>130</v>
      </c>
      <c r="O13" s="28">
        <v>6</v>
      </c>
      <c r="P13" s="28">
        <v>19.61</v>
      </c>
      <c r="Q13" s="28">
        <v>64.08</v>
      </c>
      <c r="R13" s="28">
        <v>15.7</v>
      </c>
      <c r="S13" s="28">
        <v>0.62</v>
      </c>
      <c r="T13" s="28">
        <v>138.62</v>
      </c>
      <c r="U13" s="28">
        <v>9.7999999999999997E-3</v>
      </c>
      <c r="V13" s="28">
        <v>7.4000000000000003E-3</v>
      </c>
      <c r="W13" s="28">
        <v>0.1</v>
      </c>
    </row>
    <row r="14" spans="2:23" s="18" customFormat="1" ht="15.75" x14ac:dyDescent="0.25">
      <c r="B14" s="23"/>
      <c r="C14" s="23">
        <v>34</v>
      </c>
      <c r="D14" s="23" t="s">
        <v>44</v>
      </c>
      <c r="E14" s="43" t="s">
        <v>45</v>
      </c>
      <c r="F14" s="44">
        <v>200</v>
      </c>
      <c r="G14" s="36">
        <v>9</v>
      </c>
      <c r="H14" s="36">
        <v>5.6</v>
      </c>
      <c r="I14" s="36">
        <v>13.8</v>
      </c>
      <c r="J14" s="45">
        <v>141</v>
      </c>
      <c r="K14" s="36">
        <v>0.24</v>
      </c>
      <c r="L14" s="36">
        <v>0.1</v>
      </c>
      <c r="M14" s="36">
        <v>1.1599999999999999</v>
      </c>
      <c r="N14" s="36">
        <v>160</v>
      </c>
      <c r="O14" s="36">
        <v>0</v>
      </c>
      <c r="P14" s="36">
        <v>45.56</v>
      </c>
      <c r="Q14" s="36">
        <v>86.52</v>
      </c>
      <c r="R14" s="36">
        <v>28.94</v>
      </c>
      <c r="S14" s="36">
        <v>2.16</v>
      </c>
      <c r="T14" s="36">
        <v>499.2</v>
      </c>
      <c r="U14" s="36">
        <v>4.0000000000000001E-3</v>
      </c>
      <c r="V14" s="36">
        <v>2E-3</v>
      </c>
      <c r="W14" s="36">
        <v>0.02</v>
      </c>
    </row>
    <row r="15" spans="2:23" s="18" customFormat="1" ht="15.75" x14ac:dyDescent="0.25">
      <c r="B15" s="46"/>
      <c r="C15" s="23">
        <v>84</v>
      </c>
      <c r="D15" s="23" t="s">
        <v>46</v>
      </c>
      <c r="E15" s="41" t="s">
        <v>47</v>
      </c>
      <c r="F15" s="44">
        <v>90</v>
      </c>
      <c r="G15" s="36">
        <v>16.690000000000001</v>
      </c>
      <c r="H15" s="36">
        <v>13.86</v>
      </c>
      <c r="I15" s="36">
        <v>10.69</v>
      </c>
      <c r="J15" s="45">
        <v>234.91</v>
      </c>
      <c r="K15" s="36">
        <v>0.08</v>
      </c>
      <c r="L15" s="36">
        <v>0.12</v>
      </c>
      <c r="M15" s="36">
        <v>1.08</v>
      </c>
      <c r="N15" s="36">
        <v>20</v>
      </c>
      <c r="O15" s="36">
        <v>0.04</v>
      </c>
      <c r="P15" s="36">
        <v>26.61</v>
      </c>
      <c r="Q15" s="36">
        <v>140.63</v>
      </c>
      <c r="R15" s="36">
        <v>18.5</v>
      </c>
      <c r="S15" s="36">
        <v>1.21</v>
      </c>
      <c r="T15" s="36">
        <v>197.66</v>
      </c>
      <c r="U15" s="36">
        <v>4.0000000000000001E-3</v>
      </c>
      <c r="V15" s="36">
        <v>1E-3</v>
      </c>
      <c r="W15" s="36">
        <v>0.1</v>
      </c>
    </row>
    <row r="16" spans="2:23" s="18" customFormat="1" ht="15.75" x14ac:dyDescent="0.25">
      <c r="B16" s="46"/>
      <c r="C16" s="30">
        <v>65</v>
      </c>
      <c r="D16" s="30" t="s">
        <v>48</v>
      </c>
      <c r="E16" s="47" t="s">
        <v>49</v>
      </c>
      <c r="F16" s="32">
        <v>150</v>
      </c>
      <c r="G16" s="48">
        <v>6.45</v>
      </c>
      <c r="H16" s="48">
        <v>4.05</v>
      </c>
      <c r="I16" s="48">
        <v>40.200000000000003</v>
      </c>
      <c r="J16" s="45">
        <v>223.65</v>
      </c>
      <c r="K16" s="48">
        <v>0.08</v>
      </c>
      <c r="L16" s="48">
        <v>0.02</v>
      </c>
      <c r="M16" s="48">
        <v>0</v>
      </c>
      <c r="N16" s="48">
        <v>30</v>
      </c>
      <c r="O16" s="48">
        <v>0.11</v>
      </c>
      <c r="P16" s="48">
        <v>13.05</v>
      </c>
      <c r="Q16" s="48">
        <v>58.34</v>
      </c>
      <c r="R16" s="48">
        <v>22.53</v>
      </c>
      <c r="S16" s="48">
        <v>1.25</v>
      </c>
      <c r="T16" s="48">
        <v>1.1000000000000001</v>
      </c>
      <c r="U16" s="48">
        <v>0</v>
      </c>
      <c r="V16" s="48">
        <v>0</v>
      </c>
      <c r="W16" s="33">
        <v>0</v>
      </c>
    </row>
    <row r="17" spans="2:23" s="18" customFormat="1" ht="15.75" x14ac:dyDescent="0.25">
      <c r="B17" s="46"/>
      <c r="C17" s="22">
        <v>98</v>
      </c>
      <c r="D17" s="22" t="s">
        <v>50</v>
      </c>
      <c r="E17" s="35" t="s">
        <v>51</v>
      </c>
      <c r="F17" s="22">
        <v>200</v>
      </c>
      <c r="G17" s="26">
        <v>0.4</v>
      </c>
      <c r="H17" s="26">
        <v>0</v>
      </c>
      <c r="I17" s="26">
        <v>27</v>
      </c>
      <c r="J17" s="37">
        <v>110</v>
      </c>
      <c r="K17" s="26">
        <v>0</v>
      </c>
      <c r="L17" s="26">
        <v>0</v>
      </c>
      <c r="M17" s="26">
        <v>1.4</v>
      </c>
      <c r="N17" s="26">
        <v>0</v>
      </c>
      <c r="O17" s="26">
        <v>0</v>
      </c>
      <c r="P17" s="26">
        <v>12.8</v>
      </c>
      <c r="Q17" s="26">
        <v>2.2000000000000002</v>
      </c>
      <c r="R17" s="26">
        <v>1.8</v>
      </c>
      <c r="S17" s="26">
        <v>0.5</v>
      </c>
      <c r="T17" s="26">
        <v>0.6</v>
      </c>
      <c r="U17" s="26">
        <v>0</v>
      </c>
      <c r="V17" s="26">
        <v>0</v>
      </c>
      <c r="W17" s="26">
        <v>0</v>
      </c>
    </row>
    <row r="18" spans="2:23" s="18" customFormat="1" ht="15.75" x14ac:dyDescent="0.25">
      <c r="B18" s="46"/>
      <c r="C18" s="36">
        <v>119</v>
      </c>
      <c r="D18" s="23" t="s">
        <v>52</v>
      </c>
      <c r="E18" s="49" t="s">
        <v>53</v>
      </c>
      <c r="F18" s="25">
        <v>20</v>
      </c>
      <c r="G18" s="26">
        <v>1.4</v>
      </c>
      <c r="H18" s="26">
        <v>0.14000000000000001</v>
      </c>
      <c r="I18" s="26">
        <v>8.8000000000000007</v>
      </c>
      <c r="J18" s="27">
        <v>48</v>
      </c>
      <c r="K18" s="26">
        <v>0.02</v>
      </c>
      <c r="L18" s="26">
        <v>6.0000000000000001E-3</v>
      </c>
      <c r="M18" s="26">
        <v>0</v>
      </c>
      <c r="N18" s="26">
        <v>0</v>
      </c>
      <c r="O18" s="26">
        <v>0</v>
      </c>
      <c r="P18" s="26">
        <v>7.4</v>
      </c>
      <c r="Q18" s="26">
        <v>43.6</v>
      </c>
      <c r="R18" s="26">
        <v>13</v>
      </c>
      <c r="S18" s="26">
        <v>0.56000000000000005</v>
      </c>
      <c r="T18" s="26">
        <v>18.600000000000001</v>
      </c>
      <c r="U18" s="26"/>
      <c r="V18" s="26">
        <v>1E-3</v>
      </c>
      <c r="W18" s="26">
        <v>0</v>
      </c>
    </row>
    <row r="19" spans="2:23" s="18" customFormat="1" ht="15.75" x14ac:dyDescent="0.25">
      <c r="B19" s="46"/>
      <c r="C19" s="23">
        <v>120</v>
      </c>
      <c r="D19" s="23" t="s">
        <v>36</v>
      </c>
      <c r="E19" s="49" t="s">
        <v>54</v>
      </c>
      <c r="F19" s="22">
        <v>30</v>
      </c>
      <c r="G19" s="26">
        <v>1.71</v>
      </c>
      <c r="H19" s="26">
        <v>0.33</v>
      </c>
      <c r="I19" s="26">
        <v>11.16</v>
      </c>
      <c r="J19" s="27">
        <v>54.39</v>
      </c>
      <c r="K19" s="26">
        <v>0.02</v>
      </c>
      <c r="L19" s="26">
        <v>0.03</v>
      </c>
      <c r="M19" s="26">
        <v>0.1</v>
      </c>
      <c r="N19" s="26">
        <v>0</v>
      </c>
      <c r="O19" s="26">
        <v>0</v>
      </c>
      <c r="P19" s="26">
        <v>8.5</v>
      </c>
      <c r="Q19" s="26">
        <v>30</v>
      </c>
      <c r="R19" s="26">
        <v>10.25</v>
      </c>
      <c r="S19" s="26">
        <v>0.56999999999999995</v>
      </c>
      <c r="T19" s="26">
        <v>91.87</v>
      </c>
      <c r="U19" s="26">
        <v>2.5000000000000001E-3</v>
      </c>
      <c r="V19" s="26">
        <v>2.5000000000000001E-3</v>
      </c>
      <c r="W19" s="26">
        <v>0.02</v>
      </c>
    </row>
    <row r="20" spans="2:23" s="18" customFormat="1" ht="15.75" x14ac:dyDescent="0.25">
      <c r="B20" s="46"/>
      <c r="C20" s="23"/>
      <c r="D20" s="23"/>
      <c r="E20" s="38" t="s">
        <v>39</v>
      </c>
      <c r="F20" s="39">
        <f>SUM(F13:F19)</f>
        <v>750</v>
      </c>
      <c r="G20" s="39">
        <f>G13+G14+G15+G16+G17+G18+G19</f>
        <v>39.71</v>
      </c>
      <c r="H20" s="39">
        <f t="shared" ref="H20:K20" si="1">H13+H14+H15+H16+H17+H18+H19</f>
        <v>31.869999999999997</v>
      </c>
      <c r="I20" s="39">
        <f t="shared" si="1"/>
        <v>115.52999999999999</v>
      </c>
      <c r="J20" s="40">
        <f>J13+J14+J15+J16+J17+J18+J19</f>
        <v>920.13</v>
      </c>
      <c r="K20" s="39">
        <f t="shared" si="1"/>
        <v>0.47000000000000008</v>
      </c>
      <c r="L20" s="39">
        <f t="shared" ref="L20:W20" si="2">M13+L14+L15+L16+L17+L18+L19</f>
        <v>2.1959999999999997</v>
      </c>
      <c r="M20" s="39">
        <f t="shared" si="2"/>
        <v>133.74</v>
      </c>
      <c r="N20" s="39">
        <f t="shared" si="2"/>
        <v>216</v>
      </c>
      <c r="O20" s="39">
        <f t="shared" si="2"/>
        <v>19.759999999999998</v>
      </c>
      <c r="P20" s="39">
        <f t="shared" si="2"/>
        <v>178.00000000000003</v>
      </c>
      <c r="Q20" s="39">
        <f t="shared" si="2"/>
        <v>376.99</v>
      </c>
      <c r="R20" s="39">
        <f t="shared" si="2"/>
        <v>95.64</v>
      </c>
      <c r="S20" s="39">
        <f t="shared" si="2"/>
        <v>144.87</v>
      </c>
      <c r="T20" s="39">
        <f t="shared" si="2"/>
        <v>809.03980000000001</v>
      </c>
      <c r="U20" s="39">
        <f t="shared" si="2"/>
        <v>1.7899999999999999E-2</v>
      </c>
      <c r="V20" s="39">
        <f t="shared" si="2"/>
        <v>0.10650000000000001</v>
      </c>
      <c r="W20" s="39">
        <f t="shared" si="2"/>
        <v>0.14000000000000001</v>
      </c>
    </row>
    <row r="21" spans="2:23" s="18" customFormat="1" ht="15.75" x14ac:dyDescent="0.25">
      <c r="B21" s="46"/>
      <c r="C21" s="23"/>
      <c r="D21" s="23"/>
      <c r="E21" s="38" t="s">
        <v>40</v>
      </c>
      <c r="F21" s="23"/>
      <c r="G21" s="23"/>
      <c r="H21" s="23"/>
      <c r="I21" s="23"/>
      <c r="J21" s="50">
        <f>J20/23.5</f>
        <v>39.15446808510638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2:23" ht="15.75" x14ac:dyDescent="0.25">
      <c r="B22" s="51" t="s">
        <v>55</v>
      </c>
      <c r="C22" s="51"/>
      <c r="D22" s="51" t="s">
        <v>56</v>
      </c>
      <c r="E22" s="52" t="s">
        <v>57</v>
      </c>
      <c r="F22" s="51">
        <v>50</v>
      </c>
      <c r="G22" s="53">
        <v>16.8</v>
      </c>
      <c r="H22" s="53">
        <v>1.86</v>
      </c>
      <c r="I22" s="53">
        <v>1.63</v>
      </c>
      <c r="J22" s="54">
        <v>246</v>
      </c>
      <c r="K22" s="53">
        <v>0.03</v>
      </c>
      <c r="L22" s="53">
        <v>0</v>
      </c>
      <c r="M22" s="53">
        <v>0.42</v>
      </c>
      <c r="N22" s="53">
        <v>7.04</v>
      </c>
      <c r="O22" s="53">
        <v>0</v>
      </c>
      <c r="P22" s="53">
        <v>7.08</v>
      </c>
      <c r="Q22" s="53">
        <v>22</v>
      </c>
      <c r="R22" s="53">
        <v>4.2</v>
      </c>
      <c r="S22" s="53">
        <v>0.25</v>
      </c>
      <c r="T22" s="53">
        <v>0</v>
      </c>
      <c r="U22" s="53">
        <v>0</v>
      </c>
      <c r="V22" s="53">
        <v>0</v>
      </c>
      <c r="W22" s="53">
        <v>0</v>
      </c>
    </row>
    <row r="23" spans="2:23" ht="15.75" x14ac:dyDescent="0.25">
      <c r="B23" s="51"/>
      <c r="C23" s="55">
        <v>515</v>
      </c>
      <c r="D23" s="55" t="s">
        <v>50</v>
      </c>
      <c r="E23" s="56" t="s">
        <v>58</v>
      </c>
      <c r="F23" s="57">
        <v>200</v>
      </c>
      <c r="G23" s="58">
        <v>4.93</v>
      </c>
      <c r="H23" s="58">
        <v>4.3</v>
      </c>
      <c r="I23" s="58">
        <v>9.6</v>
      </c>
      <c r="J23" s="59">
        <v>99.4</v>
      </c>
      <c r="K23" s="58">
        <v>0.08</v>
      </c>
      <c r="L23" s="58">
        <v>0</v>
      </c>
      <c r="M23" s="58">
        <v>0.87</v>
      </c>
      <c r="N23" s="58">
        <v>35.200000000000003</v>
      </c>
      <c r="O23" s="58">
        <v>0</v>
      </c>
      <c r="P23" s="58">
        <v>2.5</v>
      </c>
      <c r="Q23" s="58">
        <v>1.8</v>
      </c>
      <c r="R23" s="58">
        <v>14</v>
      </c>
      <c r="S23" s="58">
        <v>0.2</v>
      </c>
      <c r="T23" s="58">
        <v>0</v>
      </c>
      <c r="U23" s="58">
        <v>0</v>
      </c>
      <c r="V23" s="58">
        <v>0</v>
      </c>
      <c r="W23" s="58">
        <v>0</v>
      </c>
    </row>
    <row r="24" spans="2:23" ht="15.75" x14ac:dyDescent="0.25">
      <c r="B24" s="60"/>
      <c r="C24" s="55">
        <v>27</v>
      </c>
      <c r="D24" s="55" t="s">
        <v>29</v>
      </c>
      <c r="E24" s="61" t="s">
        <v>59</v>
      </c>
      <c r="F24" s="62">
        <v>100</v>
      </c>
      <c r="G24" s="58">
        <v>0.8</v>
      </c>
      <c r="H24" s="58">
        <v>0.3</v>
      </c>
      <c r="I24" s="58">
        <v>9.6</v>
      </c>
      <c r="J24" s="63">
        <v>49</v>
      </c>
      <c r="K24" s="58">
        <v>0.06</v>
      </c>
      <c r="L24" s="58">
        <v>0.04</v>
      </c>
      <c r="M24" s="58">
        <v>10</v>
      </c>
      <c r="N24" s="58">
        <v>20</v>
      </c>
      <c r="O24" s="58">
        <v>0</v>
      </c>
      <c r="P24" s="58">
        <v>20</v>
      </c>
      <c r="Q24" s="58">
        <v>20</v>
      </c>
      <c r="R24" s="58">
        <v>9</v>
      </c>
      <c r="S24" s="58">
        <v>0.5</v>
      </c>
      <c r="T24" s="58">
        <v>214</v>
      </c>
      <c r="U24" s="58">
        <v>4.0000000000000001E-3</v>
      </c>
      <c r="V24" s="58">
        <v>1E-4</v>
      </c>
      <c r="W24" s="64">
        <v>0</v>
      </c>
    </row>
    <row r="25" spans="2:23" ht="15.75" x14ac:dyDescent="0.25">
      <c r="B25" s="60"/>
      <c r="C25" s="51"/>
      <c r="D25" s="51"/>
      <c r="E25" s="65" t="s">
        <v>39</v>
      </c>
      <c r="F25" s="66">
        <f>SUM(F22:F24)</f>
        <v>350</v>
      </c>
      <c r="G25" s="53">
        <f>G22+G24</f>
        <v>17.600000000000001</v>
      </c>
      <c r="H25" s="53">
        <f t="shared" ref="H25:W25" si="3">H22+H24</f>
        <v>2.16</v>
      </c>
      <c r="I25" s="53">
        <f t="shared" si="3"/>
        <v>11.23</v>
      </c>
      <c r="J25" s="54">
        <f>J22+J24+J23</f>
        <v>394.4</v>
      </c>
      <c r="K25" s="53">
        <f t="shared" si="3"/>
        <v>0.09</v>
      </c>
      <c r="L25" s="53">
        <f t="shared" si="3"/>
        <v>0.04</v>
      </c>
      <c r="M25" s="53">
        <f t="shared" si="3"/>
        <v>10.42</v>
      </c>
      <c r="N25" s="53">
        <f t="shared" si="3"/>
        <v>27.04</v>
      </c>
      <c r="O25" s="53">
        <f t="shared" si="3"/>
        <v>0</v>
      </c>
      <c r="P25" s="53">
        <f t="shared" si="3"/>
        <v>27.08</v>
      </c>
      <c r="Q25" s="53">
        <f t="shared" si="3"/>
        <v>42</v>
      </c>
      <c r="R25" s="53">
        <f t="shared" si="3"/>
        <v>13.2</v>
      </c>
      <c r="S25" s="53">
        <f t="shared" si="3"/>
        <v>0.75</v>
      </c>
      <c r="T25" s="53">
        <f t="shared" si="3"/>
        <v>214</v>
      </c>
      <c r="U25" s="53">
        <f t="shared" si="3"/>
        <v>4.0000000000000001E-3</v>
      </c>
      <c r="V25" s="53">
        <f t="shared" si="3"/>
        <v>1E-4</v>
      </c>
      <c r="W25" s="53">
        <f t="shared" si="3"/>
        <v>0</v>
      </c>
    </row>
    <row r="26" spans="2:23" ht="15.75" x14ac:dyDescent="0.25">
      <c r="B26" s="60"/>
      <c r="C26" s="60"/>
      <c r="D26" s="60"/>
      <c r="E26" s="65" t="s">
        <v>40</v>
      </c>
      <c r="F26" s="60"/>
      <c r="G26" s="51"/>
      <c r="H26" s="51"/>
      <c r="I26" s="51"/>
      <c r="J26" s="67">
        <f>J25*100/2350</f>
        <v>16.782978723404256</v>
      </c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</row>
    <row r="27" spans="2:23" ht="15.75" x14ac:dyDescent="0.25">
      <c r="B27" s="51" t="s">
        <v>60</v>
      </c>
      <c r="C27" s="51">
        <v>86</v>
      </c>
      <c r="D27" s="51" t="s">
        <v>46</v>
      </c>
      <c r="E27" s="68" t="s">
        <v>61</v>
      </c>
      <c r="F27" s="69">
        <v>280</v>
      </c>
      <c r="G27" s="53">
        <v>24.36</v>
      </c>
      <c r="H27" s="53">
        <v>10.36</v>
      </c>
      <c r="I27" s="53">
        <v>68.44</v>
      </c>
      <c r="J27" s="70">
        <v>305.2</v>
      </c>
      <c r="K27" s="53">
        <v>0.09</v>
      </c>
      <c r="L27" s="53">
        <v>0</v>
      </c>
      <c r="M27" s="53">
        <v>4.51</v>
      </c>
      <c r="N27" s="53">
        <v>0</v>
      </c>
      <c r="O27" s="53">
        <v>0</v>
      </c>
      <c r="P27" s="53">
        <v>29.3</v>
      </c>
      <c r="Q27" s="53">
        <v>180</v>
      </c>
      <c r="R27" s="53">
        <v>46</v>
      </c>
      <c r="S27" s="53">
        <v>2.52</v>
      </c>
      <c r="T27" s="53">
        <v>0</v>
      </c>
      <c r="U27" s="53">
        <v>0</v>
      </c>
      <c r="V27" s="53">
        <v>0</v>
      </c>
      <c r="W27" s="71">
        <v>0</v>
      </c>
    </row>
    <row r="28" spans="2:23" ht="15.75" x14ac:dyDescent="0.25">
      <c r="B28" s="51"/>
      <c r="C28" s="22"/>
      <c r="D28" s="57" t="s">
        <v>62</v>
      </c>
      <c r="E28" s="72" t="s">
        <v>63</v>
      </c>
      <c r="F28" s="73">
        <v>100</v>
      </c>
      <c r="G28" s="74">
        <v>2.8</v>
      </c>
      <c r="H28" s="74">
        <v>2.5</v>
      </c>
      <c r="I28" s="74">
        <v>11</v>
      </c>
      <c r="J28" s="75">
        <v>78</v>
      </c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28"/>
    </row>
    <row r="29" spans="2:23" ht="15.75" x14ac:dyDescent="0.25">
      <c r="B29" s="60"/>
      <c r="C29" s="55">
        <v>518</v>
      </c>
      <c r="D29" s="76" t="s">
        <v>50</v>
      </c>
      <c r="E29" s="56" t="s">
        <v>64</v>
      </c>
      <c r="F29" s="57">
        <v>200</v>
      </c>
      <c r="G29" s="58">
        <v>0.51</v>
      </c>
      <c r="H29" s="58">
        <v>0</v>
      </c>
      <c r="I29" s="58">
        <v>33</v>
      </c>
      <c r="J29" s="59">
        <v>125</v>
      </c>
      <c r="K29" s="58">
        <v>0.04</v>
      </c>
      <c r="L29" s="58">
        <v>0</v>
      </c>
      <c r="M29" s="58">
        <v>4</v>
      </c>
      <c r="N29" s="58">
        <v>0</v>
      </c>
      <c r="O29" s="58">
        <v>0</v>
      </c>
      <c r="P29" s="58">
        <v>10.4</v>
      </c>
      <c r="Q29" s="58">
        <v>30</v>
      </c>
      <c r="R29" s="58">
        <v>24</v>
      </c>
      <c r="S29" s="58">
        <v>0.2</v>
      </c>
      <c r="T29" s="58">
        <v>0</v>
      </c>
      <c r="U29" s="58">
        <v>0</v>
      </c>
      <c r="V29" s="58">
        <v>0</v>
      </c>
      <c r="W29" s="58">
        <v>0</v>
      </c>
    </row>
    <row r="30" spans="2:23" ht="15.75" x14ac:dyDescent="0.25">
      <c r="B30" s="60"/>
      <c r="C30" s="51"/>
      <c r="D30" s="77"/>
      <c r="E30" s="65" t="s">
        <v>39</v>
      </c>
      <c r="F30" s="66">
        <f>SUM(F27:F29)</f>
        <v>580</v>
      </c>
      <c r="G30" s="66">
        <f t="shared" ref="G30:W30" si="4">SUM(G27:G29)</f>
        <v>27.67</v>
      </c>
      <c r="H30" s="66">
        <f t="shared" si="4"/>
        <v>12.86</v>
      </c>
      <c r="I30" s="66">
        <f t="shared" si="4"/>
        <v>112.44</v>
      </c>
      <c r="J30" s="78">
        <f t="shared" si="4"/>
        <v>508.2</v>
      </c>
      <c r="K30" s="66">
        <f t="shared" si="4"/>
        <v>0.13</v>
      </c>
      <c r="L30" s="66">
        <f t="shared" si="4"/>
        <v>0</v>
      </c>
      <c r="M30" s="66">
        <f t="shared" si="4"/>
        <v>8.51</v>
      </c>
      <c r="N30" s="66">
        <f t="shared" si="4"/>
        <v>0</v>
      </c>
      <c r="O30" s="66">
        <f t="shared" si="4"/>
        <v>0</v>
      </c>
      <c r="P30" s="66">
        <f t="shared" si="4"/>
        <v>39.700000000000003</v>
      </c>
      <c r="Q30" s="66">
        <f t="shared" si="4"/>
        <v>210</v>
      </c>
      <c r="R30" s="66">
        <f t="shared" si="4"/>
        <v>70</v>
      </c>
      <c r="S30" s="66">
        <f t="shared" si="4"/>
        <v>2.72</v>
      </c>
      <c r="T30" s="66">
        <f t="shared" si="4"/>
        <v>0</v>
      </c>
      <c r="U30" s="66">
        <f t="shared" si="4"/>
        <v>0</v>
      </c>
      <c r="V30" s="66">
        <f t="shared" si="4"/>
        <v>0</v>
      </c>
      <c r="W30" s="66">
        <f t="shared" si="4"/>
        <v>0</v>
      </c>
    </row>
    <row r="31" spans="2:23" ht="15.75" x14ac:dyDescent="0.25">
      <c r="B31" s="60"/>
      <c r="C31" s="60"/>
      <c r="D31" s="60"/>
      <c r="E31" s="65" t="s">
        <v>40</v>
      </c>
      <c r="F31" s="60">
        <v>0</v>
      </c>
      <c r="G31" s="51"/>
      <c r="H31" s="51"/>
      <c r="I31" s="51"/>
      <c r="J31" s="67">
        <f>J30*100/2350</f>
        <v>21.625531914893617</v>
      </c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pans="2:23" ht="26.25" x14ac:dyDescent="0.4">
      <c r="B32" s="79"/>
      <c r="C32" s="80"/>
      <c r="D32" s="79"/>
      <c r="E32" s="79"/>
      <c r="F32" s="81"/>
      <c r="G32" s="79"/>
      <c r="H32" s="79"/>
      <c r="I32" s="79"/>
      <c r="J32" s="82">
        <f>J11+J20+J25+J30</f>
        <v>2325.44</v>
      </c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</row>
  </sheetData>
  <mergeCells count="9">
    <mergeCell ref="J4:J5"/>
    <mergeCell ref="K4:O4"/>
    <mergeCell ref="P4:W4"/>
    <mergeCell ref="B4:B5"/>
    <mergeCell ref="C4:C5"/>
    <mergeCell ref="D4:D5"/>
    <mergeCell ref="E4:E5"/>
    <mergeCell ref="F4:F5"/>
    <mergeCell ref="G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ООО УК СГМК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Соловьев Олег Владимирович</dc:creator>
  <cp:lastModifiedBy>Соловьев Олег Владимирович</cp:lastModifiedBy>
  <dcterms:created xsi:type="dcterms:W3CDTF">2023-03-17T09:23:27Z</dcterms:created>
  <dcterms:modified xsi:type="dcterms:W3CDTF">2023-03-17T09:23:41Z</dcterms:modified>
</cp:coreProperties>
</file>