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gmk-portal\АНОО НОШ Интеллект Академия\#Соловьев О.В#\_СТОЛОВАЯ\"/>
    </mc:Choice>
  </mc:AlternateContent>
  <xr:revisionPtr revIDLastSave="0" documentId="8_{4F4D3E98-2548-4727-A6EE-4FEF289E2471}" xr6:coauthVersionLast="36" xr6:coauthVersionMax="36" xr10:uidLastSave="{00000000-0000-0000-0000-000000000000}"/>
  <bookViews>
    <workbookView xWindow="0" yWindow="0" windowWidth="28800" windowHeight="12225" xr2:uid="{7C2F3F09-5826-4F0C-B635-EDDBA29C4A94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1" i="1" l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J33" i="1" s="1"/>
  <c r="I31" i="1"/>
  <c r="H31" i="1"/>
  <c r="G31" i="1"/>
  <c r="F31" i="1"/>
  <c r="F33" i="1" s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J27" i="1" s="1"/>
  <c r="I26" i="1"/>
  <c r="H26" i="1"/>
  <c r="G26" i="1"/>
  <c r="F26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J22" i="1" s="1"/>
  <c r="I21" i="1"/>
  <c r="H21" i="1"/>
  <c r="G21" i="1"/>
  <c r="F21" i="1"/>
  <c r="J13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J32" i="1" l="1"/>
</calcChain>
</file>

<file path=xl/sharedStrings.xml><?xml version="1.0" encoding="utf-8"?>
<sst xmlns="http://schemas.openxmlformats.org/spreadsheetml/2006/main" count="79" uniqueCount="63">
  <si>
    <t>Меню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</si>
  <si>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</si>
  <si>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</si>
  <si>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</si>
  <si>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</si>
  <si>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</si>
  <si>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</si>
  <si>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</si>
  <si>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</si>
  <si>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</si>
  <si>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</si>
  <si>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</si>
  <si>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</si>
  <si>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</si>
  <si>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</si>
  <si>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</si>
  <si>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</si>
  <si>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</si>
  <si>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</si>
  <si>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</si>
  <si>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</si>
  <si>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</si>
  <si>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</si>
  <si>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</si>
  <si>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</si>
  <si>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</si>
  <si>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</si>
  <si>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</si>
  <si>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Сыр порциями</t>
  </si>
  <si>
    <t>горячее блюдо</t>
  </si>
  <si>
    <t>Каша кукурузная молочная с маслом</t>
  </si>
  <si>
    <t>гор. Напиток</t>
  </si>
  <si>
    <t xml:space="preserve">Чай с сахаром </t>
  </si>
  <si>
    <t>этик.</t>
  </si>
  <si>
    <t>3 блюдо</t>
  </si>
  <si>
    <t>Молочный десерт</t>
  </si>
  <si>
    <t>хлеб пшеничный</t>
  </si>
  <si>
    <t>Хлеб 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</si>
  <si>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</si>
  <si>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</si>
  <si>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</si>
  <si>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</si>
  <si>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</si>
  <si>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>Фрукты в ассортименте (виноград)</t>
  </si>
  <si>
    <t>1 блюдо</t>
  </si>
  <si>
    <t xml:space="preserve"> Суп куриный с вермишелью</t>
  </si>
  <si>
    <t>2 блюдо</t>
  </si>
  <si>
    <t>Гуляш (говядина)</t>
  </si>
  <si>
    <t>гарнир</t>
  </si>
  <si>
    <t>Рис отварной  с маслом</t>
  </si>
  <si>
    <t>Компот из смеси фруктов и ягод (из смеси фруктов: яблоко, клубника, вишня, слива)</t>
  </si>
  <si>
    <t>Хлеб пшеничный</t>
  </si>
  <si>
    <t>Хлеб ржаной</t>
  </si>
  <si>
    <t xml:space="preserve">Полдник </t>
  </si>
  <si>
    <t>десерт</t>
  </si>
  <si>
    <t>Крендель сахарный</t>
  </si>
  <si>
    <t>Сок в ассортименте</t>
  </si>
  <si>
    <t xml:space="preserve">Фрукты в ассортименте </t>
  </si>
  <si>
    <t>Ужин</t>
  </si>
  <si>
    <t>ТТК</t>
  </si>
  <si>
    <t>Бифштекс Мясное раздолье</t>
  </si>
  <si>
    <t>Картофель по деревенски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</si>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</sst>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23" x14ac:knownFonts="1">
    <font>
      <sz val="11"/>
      <color theme="1"/>
      <name val="Calibri"/>
      <family val="2"/>
      <charset val="204"/>
      <scheme val="minor"/>
    </font>
    <font>
      <b/>
      <sz val="36"/>
      <color theme="6" tint="-0.499984740745262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i/>
      <sz val="22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Calibri"/>
      <family val="2"/>
      <charset val="204"/>
    </font>
    <font>
      <i/>
      <sz val="12"/>
      <name val="Calibri"/>
      <family val="2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i/>
      <sz val="12"/>
      <name val="Calibri"/>
      <family val="2"/>
      <charset val="204"/>
    </font>
    <font>
      <b/>
      <i/>
      <sz val="12"/>
      <color theme="1"/>
      <name val="Calibri"/>
      <family val="2"/>
      <charset val="204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41">
    <xf numFmtId="0" fontId="0" fillId="0" borderId="0" xfId="0"/>
    <xf numFmtId="0" fontId="1" fillId="0" borderId="0" xfId="0" applyFont="1"/>
    <xf numFmtId="14" fontId="2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8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left"/>
    </xf>
    <xf numFmtId="0" fontId="10" fillId="3" borderId="8" xfId="0" applyFont="1" applyFill="1" applyBorder="1" applyAlignment="1">
      <alignment horizontal="center"/>
    </xf>
    <xf numFmtId="164" fontId="10" fillId="2" borderId="8" xfId="0" applyNumberFormat="1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left" wrapText="1"/>
    </xf>
    <xf numFmtId="0" fontId="9" fillId="3" borderId="11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 wrapText="1"/>
    </xf>
    <xf numFmtId="0" fontId="10" fillId="2" borderId="11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9" fillId="3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3" borderId="0" xfId="0" applyFont="1" applyFill="1"/>
    <xf numFmtId="0" fontId="10" fillId="3" borderId="11" xfId="1" applyFont="1" applyFill="1" applyBorder="1" applyAlignment="1">
      <alignment horizontal="center"/>
    </xf>
    <xf numFmtId="0" fontId="9" fillId="3" borderId="11" xfId="0" applyFont="1" applyFill="1" applyBorder="1" applyAlignment="1">
      <alignment horizontal="left"/>
    </xf>
    <xf numFmtId="0" fontId="10" fillId="3" borderId="11" xfId="0" applyFont="1" applyFill="1" applyBorder="1" applyAlignment="1">
      <alignment horizontal="center"/>
    </xf>
    <xf numFmtId="164" fontId="10" fillId="2" borderId="11" xfId="0" applyNumberFormat="1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left"/>
    </xf>
    <xf numFmtId="0" fontId="10" fillId="3" borderId="14" xfId="0" applyFont="1" applyFill="1" applyBorder="1" applyAlignment="1">
      <alignment horizontal="center"/>
    </xf>
    <xf numFmtId="164" fontId="7" fillId="2" borderId="14" xfId="0" applyNumberFormat="1" applyFont="1" applyFill="1" applyBorder="1" applyAlignment="1">
      <alignment horizontal="center"/>
    </xf>
    <xf numFmtId="0" fontId="10" fillId="0" borderId="14" xfId="1" applyFont="1" applyBorder="1" applyAlignment="1">
      <alignment horizontal="center"/>
    </xf>
    <xf numFmtId="0" fontId="12" fillId="0" borderId="14" xfId="1" applyFont="1" applyBorder="1" applyAlignment="1">
      <alignment horizontal="center"/>
    </xf>
    <xf numFmtId="0" fontId="10" fillId="0" borderId="15" xfId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center" wrapText="1"/>
    </xf>
    <xf numFmtId="0" fontId="10" fillId="0" borderId="11" xfId="1" applyFont="1" applyBorder="1" applyAlignment="1">
      <alignment horizontal="center"/>
    </xf>
    <xf numFmtId="0" fontId="10" fillId="2" borderId="11" xfId="1" applyFont="1" applyFill="1" applyBorder="1" applyAlignment="1">
      <alignment horizontal="center"/>
    </xf>
    <xf numFmtId="0" fontId="10" fillId="0" borderId="12" xfId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0" fillId="3" borderId="12" xfId="0" applyFont="1" applyFill="1" applyBorder="1" applyAlignment="1">
      <alignment horizontal="center" wrapText="1"/>
    </xf>
    <xf numFmtId="0" fontId="13" fillId="0" borderId="10" xfId="0" applyFont="1" applyBorder="1"/>
    <xf numFmtId="0" fontId="9" fillId="0" borderId="11" xfId="0" applyFont="1" applyFill="1" applyBorder="1" applyAlignment="1">
      <alignment horizontal="left"/>
    </xf>
    <xf numFmtId="0" fontId="12" fillId="0" borderId="11" xfId="1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4" fontId="6" fillId="2" borderId="11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3" fillId="0" borderId="4" xfId="0" applyFont="1" applyBorder="1"/>
    <xf numFmtId="0" fontId="13" fillId="0" borderId="5" xfId="0" applyFont="1" applyBorder="1" applyAlignment="1">
      <alignment horizontal="center"/>
    </xf>
    <xf numFmtId="0" fontId="7" fillId="3" borderId="5" xfId="0" applyFont="1" applyFill="1" applyBorder="1" applyAlignment="1">
      <alignment horizontal="left"/>
    </xf>
    <xf numFmtId="164" fontId="6" fillId="2" borderId="5" xfId="0" applyNumberFormat="1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15" fillId="0" borderId="2" xfId="0" applyFont="1" applyBorder="1" applyAlignment="1">
      <alignment horizontal="center"/>
    </xf>
    <xf numFmtId="164" fontId="15" fillId="2" borderId="2" xfId="0" applyNumberFormat="1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3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center"/>
    </xf>
    <xf numFmtId="164" fontId="17" fillId="2" borderId="11" xfId="0" applyNumberFormat="1" applyFont="1" applyFill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0" fillId="3" borderId="0" xfId="0" applyFill="1"/>
    <xf numFmtId="0" fontId="18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left" wrapText="1"/>
    </xf>
    <xf numFmtId="0" fontId="16" fillId="0" borderId="11" xfId="0" applyFont="1" applyBorder="1" applyAlignment="1">
      <alignment horizontal="center" wrapText="1"/>
    </xf>
    <xf numFmtId="0" fontId="17" fillId="2" borderId="11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9" fillId="3" borderId="11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164" fontId="15" fillId="2" borderId="11" xfId="0" applyNumberFormat="1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9" fillId="3" borderId="5" xfId="0" applyFont="1" applyFill="1" applyBorder="1" applyAlignment="1">
      <alignment horizontal="left"/>
    </xf>
    <xf numFmtId="0" fontId="14" fillId="0" borderId="5" xfId="0" applyFont="1" applyBorder="1" applyAlignment="1">
      <alignment horizontal="center"/>
    </xf>
    <xf numFmtId="164" fontId="20" fillId="2" borderId="5" xfId="0" applyNumberFormat="1" applyFont="1" applyFill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8" xfId="0" applyFont="1" applyBorder="1" applyAlignment="1">
      <alignment horizontal="left" wrapText="1"/>
    </xf>
    <xf numFmtId="0" fontId="14" fillId="0" borderId="8" xfId="0" applyFont="1" applyBorder="1" applyAlignment="1">
      <alignment horizontal="center" wrapText="1"/>
    </xf>
    <xf numFmtId="0" fontId="15" fillId="0" borderId="8" xfId="0" applyFont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21" fillId="0" borderId="0" xfId="0" applyFont="1" applyFill="1"/>
    <xf numFmtId="164" fontId="22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 2" xfId="1" xr:uid="{F660A714-0B5F-44A7-924C-A5293E5811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983ED-E86F-430B-A0EC-1B0C2181F15B}">
  <dimension ref="B2:W33"/>
  <sheetViews>
    <sheetView tabSelected="1" workbookViewId="0">
      <selection sqref="A1:XFD1048576"/>
    </sheetView>
  </sheetViews>
  <sheetFormatPr defaultRowHeight="15" x14ac:dyDescent="0.25"/>
  <cols>
    <col min="2" max="2" width="22.140625" customWidth="1"/>
    <col min="3" max="3" width="15.7109375" style="140" customWidth="1"/>
    <col min="4" max="4" width="20.85546875" customWidth="1"/>
    <col min="5" max="5" width="54.28515625" customWidth="1"/>
    <col min="6" max="6" width="13.85546875" customWidth="1"/>
    <col min="8" max="8" width="11.28515625" customWidth="1"/>
    <col min="9" max="9" width="14.5703125" customWidth="1"/>
    <col min="10" max="10" width="22.85546875" customWidth="1"/>
    <col min="11" max="11" width="11.28515625" customWidth="1"/>
    <col min="22" max="22" width="17.42578125" customWidth="1"/>
  </cols>
  <sheetData>
    <row r="2" spans="2:23" ht="45" x14ac:dyDescent="0.6">
      <c r="B2" s="1" t="s">
        <v>0</v>
      </c>
      <c r="C2" s="2">
        <v>44873</v>
      </c>
      <c r="D2" s="2"/>
      <c r="E2" s="2"/>
      <c r="F2" s="3"/>
      <c r="G2" s="4"/>
      <c r="J2" s="5"/>
      <c r="K2" s="6"/>
      <c r="L2" s="7"/>
      <c r="M2" s="8"/>
    </row>
    <row r="3" spans="2:23" ht="15.75" thickBot="1" x14ac:dyDescent="0.3">
      <c r="B3" s="7"/>
      <c r="C3" s="9"/>
      <c r="D3" s="7"/>
      <c r="E3" s="7"/>
      <c r="F3" s="7"/>
      <c r="G3" s="7"/>
      <c r="H3" s="7"/>
      <c r="I3" s="7"/>
      <c r="J3" s="7"/>
      <c r="K3" s="7"/>
      <c r="L3" s="7"/>
      <c r="M3" s="8"/>
    </row>
    <row r="4" spans="2:23" s="17" customFormat="1" ht="15.75" x14ac:dyDescent="0.25">
      <c r="B4" s="10" t="s">
        <v>1</v>
      </c>
      <c r="C4" s="11" t="s">
        <v>2</v>
      </c>
      <c r="D4" s="12" t="s">
        <v>3</v>
      </c>
      <c r="E4" s="13" t="s">
        <v>4</v>
      </c>
      <c r="F4" s="13" t="s">
        <v>5</v>
      </c>
      <c r="G4" s="13" t="s">
        <v>6</v>
      </c>
      <c r="H4" s="14"/>
      <c r="I4" s="14"/>
      <c r="J4" s="15" t="s">
        <v>7</v>
      </c>
      <c r="K4" s="13" t="s">
        <v>8</v>
      </c>
      <c r="L4" s="13"/>
      <c r="M4" s="13"/>
      <c r="N4" s="13"/>
      <c r="O4" s="13"/>
      <c r="P4" s="13" t="s">
        <v>9</v>
      </c>
      <c r="Q4" s="13"/>
      <c r="R4" s="13"/>
      <c r="S4" s="13"/>
      <c r="T4" s="13"/>
      <c r="U4" s="13"/>
      <c r="V4" s="13"/>
      <c r="W4" s="16"/>
    </row>
    <row r="5" spans="2:23" s="17" customFormat="1" ht="46.5" thickBot="1" x14ac:dyDescent="0.3">
      <c r="B5" s="18"/>
      <c r="C5" s="19"/>
      <c r="D5" s="20"/>
      <c r="E5" s="20"/>
      <c r="F5" s="20"/>
      <c r="G5" s="21" t="s">
        <v>10</v>
      </c>
      <c r="H5" s="21" t="s">
        <v>11</v>
      </c>
      <c r="I5" s="21" t="s">
        <v>12</v>
      </c>
      <c r="J5" s="22"/>
      <c r="K5" s="21" t="s">
        <v>13</v>
      </c>
      <c r="L5" s="21" t="s">
        <v>14</v>
      </c>
      <c r="M5" s="21" t="s">
        <v>15</v>
      </c>
      <c r="N5" s="23" t="s">
        <v>16</v>
      </c>
      <c r="O5" s="21" t="s">
        <v>17</v>
      </c>
      <c r="P5" s="21" t="s">
        <v>18</v>
      </c>
      <c r="Q5" s="21" t="s">
        <v>19</v>
      </c>
      <c r="R5" s="21" t="s">
        <v>20</v>
      </c>
      <c r="S5" s="21" t="s">
        <v>21</v>
      </c>
      <c r="T5" s="21" t="s">
        <v>22</v>
      </c>
      <c r="U5" s="21" t="s">
        <v>23</v>
      </c>
      <c r="V5" s="21" t="s">
        <v>24</v>
      </c>
      <c r="W5" s="24" t="s">
        <v>25</v>
      </c>
    </row>
    <row r="6" spans="2:23" s="17" customFormat="1" ht="15.75" x14ac:dyDescent="0.25">
      <c r="B6" s="25" t="s">
        <v>26</v>
      </c>
      <c r="C6" s="26">
        <v>1</v>
      </c>
      <c r="D6" s="26" t="s">
        <v>27</v>
      </c>
      <c r="E6" s="27" t="s">
        <v>28</v>
      </c>
      <c r="F6" s="26">
        <v>15</v>
      </c>
      <c r="G6" s="28">
        <v>3.66</v>
      </c>
      <c r="H6" s="28">
        <v>3.54</v>
      </c>
      <c r="I6" s="28">
        <v>0</v>
      </c>
      <c r="J6" s="29">
        <v>46.5</v>
      </c>
      <c r="K6" s="30">
        <v>0</v>
      </c>
      <c r="L6" s="30">
        <v>4.4999999999999998E-2</v>
      </c>
      <c r="M6" s="30">
        <v>0.24</v>
      </c>
      <c r="N6" s="30">
        <v>43.2</v>
      </c>
      <c r="O6" s="30">
        <v>0.14000000000000001</v>
      </c>
      <c r="P6" s="30">
        <v>150</v>
      </c>
      <c r="Q6" s="30">
        <v>81.599999999999994</v>
      </c>
      <c r="R6" s="30">
        <v>7.05</v>
      </c>
      <c r="S6" s="30">
        <v>0.09</v>
      </c>
      <c r="T6" s="30">
        <v>13.2</v>
      </c>
      <c r="U6" s="30">
        <v>0</v>
      </c>
      <c r="V6" s="30">
        <v>0</v>
      </c>
      <c r="W6" s="31">
        <v>0</v>
      </c>
    </row>
    <row r="7" spans="2:23" s="17" customFormat="1" ht="15.75" x14ac:dyDescent="0.25">
      <c r="B7" s="32"/>
      <c r="C7" s="33">
        <v>123</v>
      </c>
      <c r="D7" s="33" t="s">
        <v>29</v>
      </c>
      <c r="E7" s="34" t="s">
        <v>30</v>
      </c>
      <c r="F7" s="35">
        <v>205</v>
      </c>
      <c r="G7" s="36">
        <v>7.17</v>
      </c>
      <c r="H7" s="36">
        <v>7.38</v>
      </c>
      <c r="I7" s="36">
        <v>35.049999999999997</v>
      </c>
      <c r="J7" s="37">
        <v>234.72</v>
      </c>
      <c r="K7" s="38">
        <v>0.08</v>
      </c>
      <c r="L7" s="38">
        <v>0.23</v>
      </c>
      <c r="M7" s="38">
        <v>0.88</v>
      </c>
      <c r="N7" s="38">
        <v>40</v>
      </c>
      <c r="O7" s="38">
        <v>0.15</v>
      </c>
      <c r="P7" s="38">
        <v>188.96</v>
      </c>
      <c r="Q7" s="38">
        <v>167.11</v>
      </c>
      <c r="R7" s="38">
        <v>29.71</v>
      </c>
      <c r="S7" s="38">
        <v>0.99</v>
      </c>
      <c r="T7" s="38">
        <v>248.91</v>
      </c>
      <c r="U7" s="38">
        <v>1.2999999999999999E-2</v>
      </c>
      <c r="V7" s="38">
        <v>8.0000000000000002E-3</v>
      </c>
      <c r="W7" s="39">
        <v>0.03</v>
      </c>
    </row>
    <row r="8" spans="2:23" s="47" customFormat="1" ht="15.75" x14ac:dyDescent="0.25">
      <c r="B8" s="40"/>
      <c r="C8" s="41">
        <v>114</v>
      </c>
      <c r="D8" s="41" t="s">
        <v>31</v>
      </c>
      <c r="E8" s="42" t="s">
        <v>32</v>
      </c>
      <c r="F8" s="43">
        <v>200</v>
      </c>
      <c r="G8" s="44">
        <v>0.2</v>
      </c>
      <c r="H8" s="44">
        <v>0</v>
      </c>
      <c r="I8" s="44">
        <v>11</v>
      </c>
      <c r="J8" s="45">
        <v>44.8</v>
      </c>
      <c r="K8" s="44">
        <v>0</v>
      </c>
      <c r="L8" s="44">
        <v>0</v>
      </c>
      <c r="M8" s="44">
        <v>0.08</v>
      </c>
      <c r="N8" s="44">
        <v>0</v>
      </c>
      <c r="O8" s="44">
        <v>0</v>
      </c>
      <c r="P8" s="44">
        <v>13.56</v>
      </c>
      <c r="Q8" s="44">
        <v>7.66</v>
      </c>
      <c r="R8" s="44">
        <v>4.08</v>
      </c>
      <c r="S8" s="44">
        <v>0.8</v>
      </c>
      <c r="T8" s="44">
        <v>0.68</v>
      </c>
      <c r="U8" s="44">
        <v>0</v>
      </c>
      <c r="V8" s="44">
        <v>0</v>
      </c>
      <c r="W8" s="46">
        <v>0</v>
      </c>
    </row>
    <row r="9" spans="2:23" s="47" customFormat="1" ht="15.75" x14ac:dyDescent="0.25">
      <c r="B9" s="40"/>
      <c r="C9" s="41" t="s">
        <v>33</v>
      </c>
      <c r="D9" s="41" t="s">
        <v>34</v>
      </c>
      <c r="E9" s="42" t="s">
        <v>35</v>
      </c>
      <c r="F9" s="43">
        <v>200</v>
      </c>
      <c r="G9" s="44">
        <v>5.4</v>
      </c>
      <c r="H9" s="44">
        <v>4.2</v>
      </c>
      <c r="I9" s="44">
        <v>18</v>
      </c>
      <c r="J9" s="45">
        <v>131.4</v>
      </c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6"/>
    </row>
    <row r="10" spans="2:23" s="47" customFormat="1" ht="15.75" x14ac:dyDescent="0.25">
      <c r="B10" s="40"/>
      <c r="C10" s="48">
        <v>116</v>
      </c>
      <c r="D10" s="33" t="s">
        <v>36</v>
      </c>
      <c r="E10" s="49" t="s">
        <v>37</v>
      </c>
      <c r="F10" s="33">
        <v>30</v>
      </c>
      <c r="G10" s="50">
        <v>2.13</v>
      </c>
      <c r="H10" s="50">
        <v>0.21</v>
      </c>
      <c r="I10" s="50">
        <v>13.26</v>
      </c>
      <c r="J10" s="51">
        <v>72</v>
      </c>
      <c r="K10" s="50">
        <v>0.03</v>
      </c>
      <c r="L10" s="50">
        <v>0.01</v>
      </c>
      <c r="M10" s="50">
        <v>0</v>
      </c>
      <c r="N10" s="50">
        <v>0</v>
      </c>
      <c r="O10" s="50">
        <v>0</v>
      </c>
      <c r="P10" s="50">
        <v>11.1</v>
      </c>
      <c r="Q10" s="50">
        <v>65.400000000000006</v>
      </c>
      <c r="R10" s="50">
        <v>19.5</v>
      </c>
      <c r="S10" s="50">
        <v>0.84</v>
      </c>
      <c r="T10" s="50">
        <v>27.9</v>
      </c>
      <c r="U10" s="50">
        <v>1E-3</v>
      </c>
      <c r="V10" s="50">
        <v>2E-3</v>
      </c>
      <c r="W10" s="52">
        <v>0</v>
      </c>
    </row>
    <row r="11" spans="2:23" s="47" customFormat="1" ht="15.75" x14ac:dyDescent="0.25">
      <c r="B11" s="40"/>
      <c r="C11" s="33">
        <v>120</v>
      </c>
      <c r="D11" s="33" t="s">
        <v>38</v>
      </c>
      <c r="E11" s="49" t="s">
        <v>39</v>
      </c>
      <c r="F11" s="33">
        <v>20</v>
      </c>
      <c r="G11" s="50">
        <v>1.1399999999999999</v>
      </c>
      <c r="H11" s="50">
        <v>0.22</v>
      </c>
      <c r="I11" s="50">
        <v>7.44</v>
      </c>
      <c r="J11" s="51">
        <v>36.26</v>
      </c>
      <c r="K11" s="50">
        <v>0.02</v>
      </c>
      <c r="L11" s="50">
        <v>2.4E-2</v>
      </c>
      <c r="M11" s="50">
        <v>0.08</v>
      </c>
      <c r="N11" s="50">
        <v>0</v>
      </c>
      <c r="O11" s="50">
        <v>0</v>
      </c>
      <c r="P11" s="50">
        <v>6.8</v>
      </c>
      <c r="Q11" s="50">
        <v>24</v>
      </c>
      <c r="R11" s="50">
        <v>8.1999999999999993</v>
      </c>
      <c r="S11" s="50">
        <v>0.46</v>
      </c>
      <c r="T11" s="50">
        <v>73.5</v>
      </c>
      <c r="U11" s="50">
        <v>2E-3</v>
      </c>
      <c r="V11" s="50">
        <v>2E-3</v>
      </c>
      <c r="W11" s="52">
        <v>1.2E-2</v>
      </c>
    </row>
    <row r="12" spans="2:23" s="47" customFormat="1" ht="15.75" x14ac:dyDescent="0.25">
      <c r="B12" s="40"/>
      <c r="C12" s="33"/>
      <c r="D12" s="33"/>
      <c r="E12" s="53" t="s">
        <v>40</v>
      </c>
      <c r="F12" s="54">
        <f>SUM(F6:F11)</f>
        <v>670</v>
      </c>
      <c r="G12" s="33">
        <f>G6+G7+G8+G9+G10+G11</f>
        <v>19.7</v>
      </c>
      <c r="H12" s="33">
        <f t="shared" ref="H12:W12" si="0">H6+H7+H8+H9+H10+H11</f>
        <v>15.550000000000002</v>
      </c>
      <c r="I12" s="33">
        <f t="shared" si="0"/>
        <v>84.75</v>
      </c>
      <c r="J12" s="55">
        <f t="shared" si="0"/>
        <v>565.68000000000006</v>
      </c>
      <c r="K12" s="33">
        <f t="shared" si="0"/>
        <v>0.13</v>
      </c>
      <c r="L12" s="33">
        <f t="shared" si="0"/>
        <v>0.30900000000000005</v>
      </c>
      <c r="M12" s="33">
        <f t="shared" si="0"/>
        <v>1.2800000000000002</v>
      </c>
      <c r="N12" s="33">
        <f t="shared" si="0"/>
        <v>83.2</v>
      </c>
      <c r="O12" s="33">
        <f t="shared" si="0"/>
        <v>0.29000000000000004</v>
      </c>
      <c r="P12" s="33">
        <f t="shared" si="0"/>
        <v>370.42000000000007</v>
      </c>
      <c r="Q12" s="33">
        <f t="shared" si="0"/>
        <v>345.77</v>
      </c>
      <c r="R12" s="33">
        <f t="shared" si="0"/>
        <v>68.539999999999992</v>
      </c>
      <c r="S12" s="33">
        <f t="shared" si="0"/>
        <v>3.18</v>
      </c>
      <c r="T12" s="33">
        <f t="shared" si="0"/>
        <v>364.19</v>
      </c>
      <c r="U12" s="33">
        <f t="shared" si="0"/>
        <v>1.6E-2</v>
      </c>
      <c r="V12" s="33">
        <f t="shared" si="0"/>
        <v>1.2E-2</v>
      </c>
      <c r="W12" s="56">
        <f t="shared" si="0"/>
        <v>4.1999999999999996E-2</v>
      </c>
    </row>
    <row r="13" spans="2:23" s="47" customFormat="1" ht="16.5" thickBot="1" x14ac:dyDescent="0.3">
      <c r="B13" s="57"/>
      <c r="C13" s="58"/>
      <c r="D13" s="58"/>
      <c r="E13" s="59" t="s">
        <v>41</v>
      </c>
      <c r="F13" s="58"/>
      <c r="G13" s="60"/>
      <c r="H13" s="60"/>
      <c r="I13" s="60"/>
      <c r="J13" s="61">
        <f>J12/23.5</f>
        <v>24.071489361702131</v>
      </c>
      <c r="K13" s="60"/>
      <c r="L13" s="62"/>
      <c r="M13" s="62"/>
      <c r="N13" s="62"/>
      <c r="O13" s="62"/>
      <c r="P13" s="62"/>
      <c r="Q13" s="62"/>
      <c r="R13" s="63"/>
      <c r="S13" s="62"/>
      <c r="T13" s="62"/>
      <c r="U13" s="62"/>
      <c r="V13" s="62"/>
      <c r="W13" s="64"/>
    </row>
    <row r="14" spans="2:23" s="17" customFormat="1" ht="15.75" x14ac:dyDescent="0.25">
      <c r="B14" s="65" t="s">
        <v>42</v>
      </c>
      <c r="C14" s="66">
        <v>26</v>
      </c>
      <c r="D14" s="67" t="s">
        <v>27</v>
      </c>
      <c r="E14" s="68" t="s">
        <v>43</v>
      </c>
      <c r="F14" s="69">
        <v>100</v>
      </c>
      <c r="G14" s="70">
        <v>0.6</v>
      </c>
      <c r="H14" s="70">
        <v>0.6</v>
      </c>
      <c r="I14" s="70">
        <v>15.4</v>
      </c>
      <c r="J14" s="71">
        <v>72</v>
      </c>
      <c r="K14" s="70">
        <v>0.05</v>
      </c>
      <c r="L14" s="70">
        <v>0.02</v>
      </c>
      <c r="M14" s="70">
        <v>6</v>
      </c>
      <c r="N14" s="70">
        <v>0</v>
      </c>
      <c r="O14" s="70">
        <v>0</v>
      </c>
      <c r="P14" s="70">
        <v>30</v>
      </c>
      <c r="Q14" s="70">
        <v>22</v>
      </c>
      <c r="R14" s="70">
        <v>17</v>
      </c>
      <c r="S14" s="70">
        <v>0.6</v>
      </c>
      <c r="T14" s="70">
        <v>225</v>
      </c>
      <c r="U14" s="70">
        <v>8.0000000000000002E-3</v>
      </c>
      <c r="V14" s="70">
        <v>1E-4</v>
      </c>
      <c r="W14" s="72">
        <v>1E-3</v>
      </c>
    </row>
    <row r="15" spans="2:23" s="17" customFormat="1" ht="15.75" x14ac:dyDescent="0.25">
      <c r="B15" s="32"/>
      <c r="C15" s="73">
        <v>35</v>
      </c>
      <c r="D15" s="73" t="s">
        <v>44</v>
      </c>
      <c r="E15" s="74" t="s">
        <v>45</v>
      </c>
      <c r="F15" s="75">
        <v>200</v>
      </c>
      <c r="G15" s="76">
        <v>4.8</v>
      </c>
      <c r="H15" s="76">
        <v>7.6</v>
      </c>
      <c r="I15" s="76">
        <v>9</v>
      </c>
      <c r="J15" s="77">
        <v>123.6</v>
      </c>
      <c r="K15" s="76">
        <v>0.04</v>
      </c>
      <c r="L15" s="76">
        <v>0.1</v>
      </c>
      <c r="M15" s="76">
        <v>1.92</v>
      </c>
      <c r="N15" s="76">
        <v>167.8</v>
      </c>
      <c r="O15" s="76">
        <v>0</v>
      </c>
      <c r="P15" s="76">
        <v>32.18</v>
      </c>
      <c r="Q15" s="76">
        <v>49.14</v>
      </c>
      <c r="R15" s="76">
        <v>14.76</v>
      </c>
      <c r="S15" s="76">
        <v>0.64</v>
      </c>
      <c r="T15" s="76">
        <v>547.4</v>
      </c>
      <c r="U15" s="76">
        <v>6.0000000000000001E-3</v>
      </c>
      <c r="V15" s="76">
        <v>0</v>
      </c>
      <c r="W15" s="78">
        <v>6.4000000000000001E-2</v>
      </c>
    </row>
    <row r="16" spans="2:23" s="17" customFormat="1" ht="15.75" x14ac:dyDescent="0.25">
      <c r="B16" s="79"/>
      <c r="C16" s="33">
        <v>89</v>
      </c>
      <c r="D16" s="33" t="s">
        <v>46</v>
      </c>
      <c r="E16" s="34" t="s">
        <v>47</v>
      </c>
      <c r="F16" s="35">
        <v>90</v>
      </c>
      <c r="G16" s="48">
        <v>18.13</v>
      </c>
      <c r="H16" s="48">
        <v>17.05</v>
      </c>
      <c r="I16" s="48">
        <v>3.69</v>
      </c>
      <c r="J16" s="77">
        <v>240.96</v>
      </c>
      <c r="K16" s="36">
        <v>0.06</v>
      </c>
      <c r="L16" s="36">
        <v>0.13</v>
      </c>
      <c r="M16" s="36">
        <v>1.06</v>
      </c>
      <c r="N16" s="36">
        <v>0</v>
      </c>
      <c r="O16" s="36">
        <v>0</v>
      </c>
      <c r="P16" s="36">
        <v>17.03</v>
      </c>
      <c r="Q16" s="36">
        <v>176.72</v>
      </c>
      <c r="R16" s="36">
        <v>23.18</v>
      </c>
      <c r="S16" s="36">
        <v>2.61</v>
      </c>
      <c r="T16" s="36">
        <v>317</v>
      </c>
      <c r="U16" s="36">
        <v>7.0000000000000001E-3</v>
      </c>
      <c r="V16" s="36">
        <v>3.5E-4</v>
      </c>
      <c r="W16" s="80">
        <v>0.06</v>
      </c>
    </row>
    <row r="17" spans="2:23" s="17" customFormat="1" ht="15.75" x14ac:dyDescent="0.25">
      <c r="B17" s="81"/>
      <c r="C17" s="73">
        <v>53</v>
      </c>
      <c r="D17" s="73" t="s">
        <v>48</v>
      </c>
      <c r="E17" s="82" t="s">
        <v>49</v>
      </c>
      <c r="F17" s="73">
        <v>150</v>
      </c>
      <c r="G17" s="76">
        <v>3.3</v>
      </c>
      <c r="H17" s="76">
        <v>4.95</v>
      </c>
      <c r="I17" s="76">
        <v>32.25</v>
      </c>
      <c r="J17" s="77">
        <v>186.45</v>
      </c>
      <c r="K17" s="76">
        <v>0.03</v>
      </c>
      <c r="L17" s="76">
        <v>0.03</v>
      </c>
      <c r="M17" s="76">
        <v>0</v>
      </c>
      <c r="N17" s="76">
        <v>18.899999999999999</v>
      </c>
      <c r="O17" s="76">
        <v>0.08</v>
      </c>
      <c r="P17" s="76">
        <v>4.95</v>
      </c>
      <c r="Q17" s="76">
        <v>79.83</v>
      </c>
      <c r="R17" s="83">
        <v>26.52</v>
      </c>
      <c r="S17" s="76">
        <v>0.53</v>
      </c>
      <c r="T17" s="76">
        <v>0.52</v>
      </c>
      <c r="U17" s="76">
        <v>0</v>
      </c>
      <c r="V17" s="76">
        <v>8.0000000000000002E-3</v>
      </c>
      <c r="W17" s="78">
        <v>2.7E-2</v>
      </c>
    </row>
    <row r="18" spans="2:23" s="17" customFormat="1" ht="30.75" x14ac:dyDescent="0.25">
      <c r="B18" s="81"/>
      <c r="C18" s="48">
        <v>216</v>
      </c>
      <c r="D18" s="41" t="s">
        <v>34</v>
      </c>
      <c r="E18" s="42" t="s">
        <v>50</v>
      </c>
      <c r="F18" s="41">
        <v>200</v>
      </c>
      <c r="G18" s="44">
        <v>0.26</v>
      </c>
      <c r="H18" s="44">
        <v>0</v>
      </c>
      <c r="I18" s="44">
        <v>15.46</v>
      </c>
      <c r="J18" s="45">
        <v>62</v>
      </c>
      <c r="K18" s="50">
        <v>0</v>
      </c>
      <c r="L18" s="50">
        <v>0</v>
      </c>
      <c r="M18" s="50">
        <v>4.4000000000000004</v>
      </c>
      <c r="N18" s="50">
        <v>0</v>
      </c>
      <c r="O18" s="50">
        <v>0</v>
      </c>
      <c r="P18" s="50">
        <v>0.4</v>
      </c>
      <c r="Q18" s="50">
        <v>0</v>
      </c>
      <c r="R18" s="50">
        <v>0</v>
      </c>
      <c r="S18" s="50">
        <v>0.04</v>
      </c>
      <c r="T18" s="50">
        <v>0.36</v>
      </c>
      <c r="U18" s="50">
        <v>0</v>
      </c>
      <c r="V18" s="50">
        <v>0</v>
      </c>
      <c r="W18" s="52">
        <v>0</v>
      </c>
    </row>
    <row r="19" spans="2:23" s="17" customFormat="1" ht="15.75" x14ac:dyDescent="0.25">
      <c r="B19" s="81"/>
      <c r="C19" s="76">
        <v>119</v>
      </c>
      <c r="D19" s="41" t="s">
        <v>36</v>
      </c>
      <c r="E19" s="84" t="s">
        <v>51</v>
      </c>
      <c r="F19" s="33">
        <v>30</v>
      </c>
      <c r="G19" s="50">
        <v>2.13</v>
      </c>
      <c r="H19" s="50">
        <v>0.21</v>
      </c>
      <c r="I19" s="50">
        <v>13.26</v>
      </c>
      <c r="J19" s="51">
        <v>72</v>
      </c>
      <c r="K19" s="50">
        <v>0.03</v>
      </c>
      <c r="L19" s="50">
        <v>0.01</v>
      </c>
      <c r="M19" s="50">
        <v>0</v>
      </c>
      <c r="N19" s="50">
        <v>0</v>
      </c>
      <c r="O19" s="50">
        <v>0</v>
      </c>
      <c r="P19" s="50">
        <v>11.1</v>
      </c>
      <c r="Q19" s="50">
        <v>65.400000000000006</v>
      </c>
      <c r="R19" s="50">
        <v>19.5</v>
      </c>
      <c r="S19" s="50">
        <v>0.84</v>
      </c>
      <c r="T19" s="50">
        <v>27.9</v>
      </c>
      <c r="U19" s="50">
        <v>1E-3</v>
      </c>
      <c r="V19" s="50">
        <v>2E-3</v>
      </c>
      <c r="W19" s="52">
        <v>0</v>
      </c>
    </row>
    <row r="20" spans="2:23" s="17" customFormat="1" ht="15.75" x14ac:dyDescent="0.25">
      <c r="B20" s="81"/>
      <c r="C20" s="41">
        <v>120</v>
      </c>
      <c r="D20" s="41" t="s">
        <v>38</v>
      </c>
      <c r="E20" s="84" t="s">
        <v>52</v>
      </c>
      <c r="F20" s="33">
        <v>20</v>
      </c>
      <c r="G20" s="50">
        <v>1.1399999999999999</v>
      </c>
      <c r="H20" s="50">
        <v>0.22</v>
      </c>
      <c r="I20" s="50">
        <v>7.44</v>
      </c>
      <c r="J20" s="51">
        <v>36.26</v>
      </c>
      <c r="K20" s="50">
        <v>0.02</v>
      </c>
      <c r="L20" s="50">
        <v>2.4E-2</v>
      </c>
      <c r="M20" s="50">
        <v>0.08</v>
      </c>
      <c r="N20" s="50">
        <v>0</v>
      </c>
      <c r="O20" s="50">
        <v>0</v>
      </c>
      <c r="P20" s="50">
        <v>6.8</v>
      </c>
      <c r="Q20" s="50">
        <v>24</v>
      </c>
      <c r="R20" s="50">
        <v>8.1999999999999993</v>
      </c>
      <c r="S20" s="50">
        <v>0.46</v>
      </c>
      <c r="T20" s="50">
        <v>73.5</v>
      </c>
      <c r="U20" s="50">
        <v>2E-3</v>
      </c>
      <c r="V20" s="50">
        <v>2E-3</v>
      </c>
      <c r="W20" s="52">
        <v>1.2E-2</v>
      </c>
    </row>
    <row r="21" spans="2:23" s="17" customFormat="1" ht="15.75" x14ac:dyDescent="0.25">
      <c r="B21" s="81"/>
      <c r="C21" s="85"/>
      <c r="D21" s="85"/>
      <c r="E21" s="53" t="s">
        <v>40</v>
      </c>
      <c r="F21" s="86">
        <f>SUM(F14:F20)</f>
        <v>790</v>
      </c>
      <c r="G21" s="41">
        <f>SUM(G14:G20)</f>
        <v>30.36</v>
      </c>
      <c r="H21" s="41">
        <f>SUM(H14:H20)</f>
        <v>30.63</v>
      </c>
      <c r="I21" s="41">
        <f t="shared" ref="I21" si="1">SUM(I14:I20)</f>
        <v>96.500000000000014</v>
      </c>
      <c r="J21" s="87">
        <f>SUM(J14:J20)</f>
        <v>793.27</v>
      </c>
      <c r="K21" s="86">
        <f t="shared" ref="K21:W21" si="2">SUM(K13:K20)</f>
        <v>0.22999999999999998</v>
      </c>
      <c r="L21" s="86">
        <f t="shared" si="2"/>
        <v>0.31400000000000006</v>
      </c>
      <c r="M21" s="86">
        <f t="shared" si="2"/>
        <v>13.46</v>
      </c>
      <c r="N21" s="86">
        <f t="shared" si="2"/>
        <v>186.70000000000002</v>
      </c>
      <c r="O21" s="86">
        <f t="shared" si="2"/>
        <v>0.08</v>
      </c>
      <c r="P21" s="86">
        <f t="shared" si="2"/>
        <v>102.46000000000001</v>
      </c>
      <c r="Q21" s="86">
        <f t="shared" si="2"/>
        <v>417.09000000000003</v>
      </c>
      <c r="R21" s="86">
        <f t="shared" si="2"/>
        <v>109.16</v>
      </c>
      <c r="S21" s="86">
        <f t="shared" si="2"/>
        <v>5.72</v>
      </c>
      <c r="T21" s="86">
        <f t="shared" si="2"/>
        <v>1191.68</v>
      </c>
      <c r="U21" s="86">
        <f t="shared" si="2"/>
        <v>2.4E-2</v>
      </c>
      <c r="V21" s="86">
        <f t="shared" si="2"/>
        <v>1.2450000000000001E-2</v>
      </c>
      <c r="W21" s="88">
        <f t="shared" si="2"/>
        <v>0.16400000000000001</v>
      </c>
    </row>
    <row r="22" spans="2:23" s="17" customFormat="1" ht="16.5" thickBot="1" x14ac:dyDescent="0.3">
      <c r="B22" s="89"/>
      <c r="C22" s="90"/>
      <c r="D22" s="90"/>
      <c r="E22" s="91" t="s">
        <v>41</v>
      </c>
      <c r="F22" s="90"/>
      <c r="G22" s="90"/>
      <c r="H22" s="90"/>
      <c r="I22" s="90"/>
      <c r="J22" s="92">
        <f>J21/23.5</f>
        <v>33.756170212765959</v>
      </c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3"/>
    </row>
    <row r="23" spans="2:23" ht="15.75" x14ac:dyDescent="0.25">
      <c r="B23" s="94" t="s">
        <v>53</v>
      </c>
      <c r="C23" s="95">
        <v>555</v>
      </c>
      <c r="D23" s="95" t="s">
        <v>54</v>
      </c>
      <c r="E23" s="96" t="s">
        <v>55</v>
      </c>
      <c r="F23" s="95">
        <v>50</v>
      </c>
      <c r="G23" s="97">
        <v>2.93</v>
      </c>
      <c r="H23" s="97">
        <v>5.9</v>
      </c>
      <c r="I23" s="97">
        <v>25.8</v>
      </c>
      <c r="J23" s="98">
        <v>278</v>
      </c>
      <c r="K23" s="97">
        <v>0.05</v>
      </c>
      <c r="L23" s="97">
        <v>0</v>
      </c>
      <c r="M23" s="97">
        <v>0</v>
      </c>
      <c r="N23" s="97">
        <v>45.6</v>
      </c>
      <c r="O23" s="97">
        <v>0</v>
      </c>
      <c r="P23" s="97">
        <v>8.86</v>
      </c>
      <c r="Q23" s="97">
        <v>33.5</v>
      </c>
      <c r="R23" s="97">
        <v>2.4900000000000002</v>
      </c>
      <c r="S23" s="97">
        <v>0.34</v>
      </c>
      <c r="T23" s="97">
        <v>0</v>
      </c>
      <c r="U23" s="97">
        <v>0</v>
      </c>
      <c r="V23" s="97">
        <v>0</v>
      </c>
      <c r="W23" s="99">
        <v>0</v>
      </c>
    </row>
    <row r="24" spans="2:23" s="108" customFormat="1" ht="15.75" x14ac:dyDescent="0.25">
      <c r="B24" s="100"/>
      <c r="C24" s="101">
        <v>518</v>
      </c>
      <c r="D24" s="102" t="s">
        <v>34</v>
      </c>
      <c r="E24" s="103" t="s">
        <v>56</v>
      </c>
      <c r="F24" s="104">
        <v>200</v>
      </c>
      <c r="G24" s="105">
        <v>0.51</v>
      </c>
      <c r="H24" s="105">
        <v>0</v>
      </c>
      <c r="I24" s="105">
        <v>33</v>
      </c>
      <c r="J24" s="106">
        <v>125</v>
      </c>
      <c r="K24" s="105">
        <v>0.04</v>
      </c>
      <c r="L24" s="105">
        <v>0</v>
      </c>
      <c r="M24" s="105">
        <v>4</v>
      </c>
      <c r="N24" s="105">
        <v>0</v>
      </c>
      <c r="O24" s="105">
        <v>0</v>
      </c>
      <c r="P24" s="105">
        <v>10.4</v>
      </c>
      <c r="Q24" s="105">
        <v>30</v>
      </c>
      <c r="R24" s="105">
        <v>24</v>
      </c>
      <c r="S24" s="105">
        <v>0.2</v>
      </c>
      <c r="T24" s="105">
        <v>0</v>
      </c>
      <c r="U24" s="105">
        <v>0</v>
      </c>
      <c r="V24" s="105">
        <v>0</v>
      </c>
      <c r="W24" s="107">
        <v>0</v>
      </c>
    </row>
    <row r="25" spans="2:23" ht="15.75" x14ac:dyDescent="0.25">
      <c r="B25" s="109"/>
      <c r="C25" s="101">
        <v>27</v>
      </c>
      <c r="D25" s="101" t="s">
        <v>27</v>
      </c>
      <c r="E25" s="110" t="s">
        <v>57</v>
      </c>
      <c r="F25" s="111">
        <v>100</v>
      </c>
      <c r="G25" s="105">
        <v>0.8</v>
      </c>
      <c r="H25" s="105">
        <v>0.3</v>
      </c>
      <c r="I25" s="105">
        <v>9.6</v>
      </c>
      <c r="J25" s="112">
        <v>49</v>
      </c>
      <c r="K25" s="105">
        <v>0.06</v>
      </c>
      <c r="L25" s="105">
        <v>0.04</v>
      </c>
      <c r="M25" s="105">
        <v>10</v>
      </c>
      <c r="N25" s="105">
        <v>20</v>
      </c>
      <c r="O25" s="105">
        <v>0</v>
      </c>
      <c r="P25" s="105">
        <v>20</v>
      </c>
      <c r="Q25" s="105">
        <v>20</v>
      </c>
      <c r="R25" s="105">
        <v>9</v>
      </c>
      <c r="S25" s="105">
        <v>0.5</v>
      </c>
      <c r="T25" s="105">
        <v>214</v>
      </c>
      <c r="U25" s="105">
        <v>4.0000000000000001E-3</v>
      </c>
      <c r="V25" s="105">
        <v>1E-4</v>
      </c>
      <c r="W25" s="113">
        <v>0</v>
      </c>
    </row>
    <row r="26" spans="2:23" ht="15.75" x14ac:dyDescent="0.25">
      <c r="B26" s="109"/>
      <c r="C26" s="114"/>
      <c r="D26" s="114"/>
      <c r="E26" s="115" t="s">
        <v>40</v>
      </c>
      <c r="F26" s="116">
        <f>SUM(F23:F25)</f>
        <v>350</v>
      </c>
      <c r="G26" s="117">
        <f>G23+G25</f>
        <v>3.7300000000000004</v>
      </c>
      <c r="H26" s="117">
        <f t="shared" ref="H26:W26" si="3">H23+H25</f>
        <v>6.2</v>
      </c>
      <c r="I26" s="117">
        <f t="shared" si="3"/>
        <v>35.4</v>
      </c>
      <c r="J26" s="118">
        <f>J23+J25+J24</f>
        <v>452</v>
      </c>
      <c r="K26" s="117">
        <f t="shared" si="3"/>
        <v>0.11</v>
      </c>
      <c r="L26" s="117">
        <f t="shared" si="3"/>
        <v>0.04</v>
      </c>
      <c r="M26" s="117">
        <f t="shared" si="3"/>
        <v>10</v>
      </c>
      <c r="N26" s="117">
        <f t="shared" si="3"/>
        <v>65.599999999999994</v>
      </c>
      <c r="O26" s="117">
        <f t="shared" si="3"/>
        <v>0</v>
      </c>
      <c r="P26" s="117">
        <f t="shared" si="3"/>
        <v>28.86</v>
      </c>
      <c r="Q26" s="117">
        <f t="shared" si="3"/>
        <v>53.5</v>
      </c>
      <c r="R26" s="117">
        <f t="shared" si="3"/>
        <v>11.49</v>
      </c>
      <c r="S26" s="117">
        <f t="shared" si="3"/>
        <v>0.84000000000000008</v>
      </c>
      <c r="T26" s="117">
        <f t="shared" si="3"/>
        <v>214</v>
      </c>
      <c r="U26" s="117">
        <f t="shared" si="3"/>
        <v>4.0000000000000001E-3</v>
      </c>
      <c r="V26" s="117">
        <f t="shared" si="3"/>
        <v>1E-4</v>
      </c>
      <c r="W26" s="119">
        <f t="shared" si="3"/>
        <v>0</v>
      </c>
    </row>
    <row r="27" spans="2:23" ht="16.5" thickBot="1" x14ac:dyDescent="0.3">
      <c r="B27" s="120"/>
      <c r="C27" s="121"/>
      <c r="D27" s="121"/>
      <c r="E27" s="122" t="s">
        <v>41</v>
      </c>
      <c r="F27" s="121"/>
      <c r="G27" s="123"/>
      <c r="H27" s="123"/>
      <c r="I27" s="123"/>
      <c r="J27" s="124">
        <f>J26*100/2350</f>
        <v>19.23404255319149</v>
      </c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5"/>
    </row>
    <row r="28" spans="2:23" ht="15.75" x14ac:dyDescent="0.25">
      <c r="B28" s="126" t="s">
        <v>58</v>
      </c>
      <c r="C28" s="127" t="s">
        <v>59</v>
      </c>
      <c r="D28" s="33" t="s">
        <v>46</v>
      </c>
      <c r="E28" s="128" t="s">
        <v>60</v>
      </c>
      <c r="F28" s="129">
        <v>260</v>
      </c>
      <c r="G28" s="130">
        <v>14.91</v>
      </c>
      <c r="H28" s="130">
        <v>25.99</v>
      </c>
      <c r="I28" s="130">
        <v>21.47</v>
      </c>
      <c r="J28" s="131">
        <v>418.1</v>
      </c>
      <c r="K28" s="130">
        <v>0.28000000000000003</v>
      </c>
      <c r="L28" s="130">
        <v>0</v>
      </c>
      <c r="M28" s="130">
        <v>51.54</v>
      </c>
      <c r="N28" s="130">
        <v>35.700000000000003</v>
      </c>
      <c r="O28" s="130">
        <v>0</v>
      </c>
      <c r="P28" s="130"/>
      <c r="Q28" s="130"/>
      <c r="R28" s="130"/>
      <c r="S28" s="130"/>
      <c r="T28" s="130"/>
      <c r="U28" s="130">
        <v>0</v>
      </c>
      <c r="V28" s="130">
        <v>0</v>
      </c>
      <c r="W28" s="132">
        <v>0</v>
      </c>
    </row>
    <row r="29" spans="2:23" ht="15.75" x14ac:dyDescent="0.25">
      <c r="B29" s="126"/>
      <c r="C29" s="127" t="s">
        <v>59</v>
      </c>
      <c r="D29" s="127" t="s">
        <v>48</v>
      </c>
      <c r="E29" s="103" t="s">
        <v>61</v>
      </c>
      <c r="F29" s="129">
        <v>180</v>
      </c>
      <c r="G29" s="130">
        <v>3.48</v>
      </c>
      <c r="H29" s="130">
        <v>9.1560000000000006</v>
      </c>
      <c r="I29" s="130">
        <v>70.290000000000006</v>
      </c>
      <c r="J29" s="131">
        <v>214.8</v>
      </c>
      <c r="K29" s="130">
        <v>0.216</v>
      </c>
      <c r="L29" s="130"/>
      <c r="M29" s="130">
        <v>12.36</v>
      </c>
      <c r="N29" s="130">
        <v>62.28</v>
      </c>
      <c r="O29" s="130"/>
      <c r="P29" s="130">
        <v>40.200000000000003</v>
      </c>
      <c r="Q29" s="130">
        <v>130.80000000000001</v>
      </c>
      <c r="R29" s="130">
        <v>22.2</v>
      </c>
      <c r="S29" s="130">
        <v>1.35</v>
      </c>
      <c r="T29" s="130"/>
      <c r="U29" s="130"/>
      <c r="V29" s="130"/>
      <c r="W29" s="132"/>
    </row>
    <row r="30" spans="2:23" ht="15.75" x14ac:dyDescent="0.25">
      <c r="B30" s="109"/>
      <c r="C30" s="101">
        <v>518</v>
      </c>
      <c r="D30" s="102" t="s">
        <v>34</v>
      </c>
      <c r="E30" s="103" t="s">
        <v>62</v>
      </c>
      <c r="F30" s="104">
        <v>200</v>
      </c>
      <c r="G30" s="105">
        <v>0.17</v>
      </c>
      <c r="H30" s="105">
        <v>0.04</v>
      </c>
      <c r="I30" s="105">
        <v>14</v>
      </c>
      <c r="J30" s="106">
        <v>51.4</v>
      </c>
      <c r="K30" s="105">
        <v>0</v>
      </c>
      <c r="L30" s="105">
        <v>0</v>
      </c>
      <c r="M30" s="105">
        <v>0.03</v>
      </c>
      <c r="N30" s="105">
        <v>0</v>
      </c>
      <c r="O30" s="105">
        <v>0</v>
      </c>
      <c r="P30" s="105">
        <v>5.59</v>
      </c>
      <c r="Q30" s="105">
        <v>8.24</v>
      </c>
      <c r="R30" s="105">
        <v>2.2000000000000002</v>
      </c>
      <c r="S30" s="105">
        <v>0.6</v>
      </c>
      <c r="T30" s="105">
        <v>0</v>
      </c>
      <c r="U30" s="105">
        <v>0</v>
      </c>
      <c r="V30" s="105">
        <v>0</v>
      </c>
      <c r="W30" s="107">
        <v>0</v>
      </c>
    </row>
    <row r="31" spans="2:23" ht="15.75" x14ac:dyDescent="0.25">
      <c r="B31" s="109"/>
      <c r="C31" s="114"/>
      <c r="D31" s="133"/>
      <c r="E31" s="115" t="s">
        <v>40</v>
      </c>
      <c r="F31" s="116">
        <f>SUM(F28:F30)</f>
        <v>640</v>
      </c>
      <c r="G31" s="116">
        <f t="shared" ref="G31:W31" si="4">SUM(G28:G30)</f>
        <v>18.560000000000002</v>
      </c>
      <c r="H31" s="116">
        <f t="shared" si="4"/>
        <v>35.186</v>
      </c>
      <c r="I31" s="116">
        <f t="shared" si="4"/>
        <v>105.76</v>
      </c>
      <c r="J31" s="134">
        <f t="shared" si="4"/>
        <v>684.30000000000007</v>
      </c>
      <c r="K31" s="116">
        <f t="shared" si="4"/>
        <v>0.496</v>
      </c>
      <c r="L31" s="116">
        <f t="shared" si="4"/>
        <v>0</v>
      </c>
      <c r="M31" s="116">
        <f t="shared" si="4"/>
        <v>63.93</v>
      </c>
      <c r="N31" s="116">
        <f t="shared" si="4"/>
        <v>97.98</v>
      </c>
      <c r="O31" s="116">
        <f t="shared" si="4"/>
        <v>0</v>
      </c>
      <c r="P31" s="116">
        <f t="shared" si="4"/>
        <v>45.790000000000006</v>
      </c>
      <c r="Q31" s="116">
        <f t="shared" si="4"/>
        <v>139.04000000000002</v>
      </c>
      <c r="R31" s="116">
        <f t="shared" si="4"/>
        <v>24.4</v>
      </c>
      <c r="S31" s="116">
        <f t="shared" si="4"/>
        <v>1.9500000000000002</v>
      </c>
      <c r="T31" s="116">
        <f t="shared" si="4"/>
        <v>0</v>
      </c>
      <c r="U31" s="116">
        <f t="shared" si="4"/>
        <v>0</v>
      </c>
      <c r="V31" s="116">
        <f t="shared" si="4"/>
        <v>0</v>
      </c>
      <c r="W31" s="135">
        <f t="shared" si="4"/>
        <v>0</v>
      </c>
    </row>
    <row r="32" spans="2:23" ht="16.5" thickBot="1" x14ac:dyDescent="0.3">
      <c r="B32" s="120"/>
      <c r="C32" s="121"/>
      <c r="D32" s="121"/>
      <c r="E32" s="122" t="s">
        <v>41</v>
      </c>
      <c r="F32" s="121">
        <v>0</v>
      </c>
      <c r="G32" s="123"/>
      <c r="H32" s="123"/>
      <c r="I32" s="123"/>
      <c r="J32" s="124">
        <f>J31*100/2350</f>
        <v>29.119148936170212</v>
      </c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5"/>
    </row>
    <row r="33" spans="2:23" ht="26.25" x14ac:dyDescent="0.4">
      <c r="B33" s="136"/>
      <c r="C33" s="137"/>
      <c r="D33" s="136"/>
      <c r="E33" s="136"/>
      <c r="F33" s="138">
        <f>F31+F26+F21+F12</f>
        <v>2450</v>
      </c>
      <c r="G33" s="136"/>
      <c r="H33" s="136"/>
      <c r="I33" s="136"/>
      <c r="J33" s="139">
        <f>J31+J26+J21+J12</f>
        <v>2495.25</v>
      </c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</row>
  </sheetData>
  <mergeCells count="10">
    <mergeCell ref="G4:I4"/>
    <mergeCell ref="J4:J5"/>
    <mergeCell ref="K4:O4"/>
    <mergeCell ref="P4:W4"/>
    <mergeCell ref="C2:E2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ООО УК СГМК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Соловьев Олег Владимирович</dc:creator>
  <cp:lastModifiedBy>Соловьев Олег Владимирович</cp:lastModifiedBy>
  <dcterms:created xsi:type="dcterms:W3CDTF">2022-11-08T08:53:15Z</dcterms:created>
  <dcterms:modified xsi:type="dcterms:W3CDTF">2022-11-08T08:53:29Z</dcterms:modified>
</cp:coreProperties>
</file>